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75" windowWidth="12120" windowHeight="8535" firstSheet="1" activeTab="1"/>
  </bookViews>
  <sheets>
    <sheet name="Poks" sheetId="1" state="hidden" r:id="rId1"/>
    <sheet name="стр1" sheetId="2" r:id="rId2"/>
  </sheets>
  <externalReferences>
    <externalReference r:id="rId5"/>
  </externalReferences>
  <definedNames>
    <definedName name="Tab1_1_5">'стр1'!$B$113</definedName>
    <definedName name="Tabl151">'стр1'!$B$29</definedName>
    <definedName name="Tabl218">'стр1'!$B$43</definedName>
    <definedName name="Tabl271">'стр1'!$B$54</definedName>
    <definedName name="Tabl433">'стр1'!$B$71</definedName>
    <definedName name="Tabl521">'стр1'!$B$80</definedName>
    <definedName name="Tabl661">'стр1'!$B$97</definedName>
    <definedName name="_xlnm.Print_Area" localSheetId="1">'стр1'!$B$2:$DD$119</definedName>
    <definedName name="П000010011003">'стр1'!$BP$20</definedName>
    <definedName name="П000010011004">'стр1'!$CK$20</definedName>
    <definedName name="П000010012003">'стр1'!$BP$22</definedName>
    <definedName name="П000010012004">'стр1'!$CK$22</definedName>
    <definedName name="П000010013003">'стр1'!$BP$23</definedName>
    <definedName name="П000010013004">'стр1'!$CK$23</definedName>
    <definedName name="П000010013503">'стр1'!$BP$24</definedName>
    <definedName name="П000010013504">'стр1'!$CK$24</definedName>
    <definedName name="П000010014003">'стр1'!$BP$25</definedName>
    <definedName name="П000010014004">'стр1'!$CK$25</definedName>
    <definedName name="П000010014503">'стр1'!$BP$26</definedName>
    <definedName name="П000010014504">'стр1'!$CK$26</definedName>
    <definedName name="П000010015003">'стр1'!$BP$27</definedName>
    <definedName name="П000010015004">'стр1'!$CK$27</definedName>
    <definedName name="П000010019003">'стр1'!$BP$31</definedName>
    <definedName name="П000010019004">'стр1'!$CK$31</definedName>
    <definedName name="П000020021003">'стр1'!$BP$32</definedName>
    <definedName name="П000020021004">'стр1'!$CK$32</definedName>
    <definedName name="П000020021103">'стр1'!$BP$34</definedName>
    <definedName name="П000020021104">'стр1'!$CK$34</definedName>
    <definedName name="П000020021203">'стр1'!$BP$36</definedName>
    <definedName name="П000020021204">'стр1'!$CK$36</definedName>
    <definedName name="П000020021303">'стр1'!$BP$37</definedName>
    <definedName name="П000020021304">'стр1'!$CK$37</definedName>
    <definedName name="П000020021403">'стр1'!$BP$38</definedName>
    <definedName name="П000020021404">'стр1'!$CK$38</definedName>
    <definedName name="П000020021503">'стр1'!$BP$39</definedName>
    <definedName name="П000020021504">'стр1'!$CK$39</definedName>
    <definedName name="П000020021603">'стр1'!$BP$40</definedName>
    <definedName name="П000020021604">'стр1'!$CK$40</definedName>
    <definedName name="П000020021703">'стр1'!$BP$41</definedName>
    <definedName name="П000020021704">'стр1'!$CK$41</definedName>
    <definedName name="П000020022003">'стр1'!$BP$45</definedName>
    <definedName name="П000020022004">'стр1'!$CK$45</definedName>
    <definedName name="П000020023003">'стр1'!$BP$46</definedName>
    <definedName name="П000020023004">'стр1'!$CK$46</definedName>
    <definedName name="П000020023103">'стр1'!$BP$47</definedName>
    <definedName name="П000020023104">'стр1'!$CK$47</definedName>
    <definedName name="П000020024003">'стр1'!$BP$48</definedName>
    <definedName name="П000020024004">'стр1'!$CK$48</definedName>
    <definedName name="П000020024103">'стр1'!$BP$49</definedName>
    <definedName name="П000020024104">'стр1'!$CK$49</definedName>
    <definedName name="П000020025003">'стр1'!$BP$50</definedName>
    <definedName name="П000020025004">'стр1'!$CK$50</definedName>
    <definedName name="П000020026003">'стр1'!$BP$51</definedName>
    <definedName name="П000020026004">'стр1'!$CK$51</definedName>
    <definedName name="П000020027003">'стр1'!$BP$52</definedName>
    <definedName name="П000020027004">'стр1'!$CK$52</definedName>
    <definedName name="П000020029003">'стр1'!$BP$56</definedName>
    <definedName name="П000020029004">'стр1'!$CK$56</definedName>
    <definedName name="П000020030003">'стр1'!$BP$57</definedName>
    <definedName name="П000020030004">'стр1'!$CK$57</definedName>
    <definedName name="П000030041003">'стр1'!$BP$62</definedName>
    <definedName name="П000030041004">'стр1'!$CK$62</definedName>
    <definedName name="П000030041503">'стр1'!$BP$64</definedName>
    <definedName name="П000030041504">'стр1'!$CK$64</definedName>
    <definedName name="П000030042003">'стр1'!$BP$65</definedName>
    <definedName name="П000030042004">'стр1'!$CK$65</definedName>
    <definedName name="П000030043003">'стр1'!$BP$66</definedName>
    <definedName name="П000030043004">'стр1'!$CK$66</definedName>
    <definedName name="П000030043103">'стр1'!$BP$67</definedName>
    <definedName name="П000030043104">'стр1'!$CK$67</definedName>
    <definedName name="П000030043203">'стр1'!$BP$69</definedName>
    <definedName name="П000030043204">'стр1'!$CK$69</definedName>
    <definedName name="П000030047003">'стр1'!$BP$73</definedName>
    <definedName name="П000030047004">'стр1'!$CK$73</definedName>
    <definedName name="П000030049003">'стр1'!$BP$74</definedName>
    <definedName name="П000030049004">'стр1'!$CK$74</definedName>
    <definedName name="П000040051003">'стр1'!$BP$75</definedName>
    <definedName name="П000040051004">'стр1'!$CK$75</definedName>
    <definedName name="П000040051503">'стр1'!$BP$77</definedName>
    <definedName name="П000040051504">'стр1'!$CK$77</definedName>
    <definedName name="П000040052003">'стр1'!$BP$78</definedName>
    <definedName name="П000040052004">'стр1'!$CK$78</definedName>
    <definedName name="П000040059003">'стр1'!$BP$82</definedName>
    <definedName name="П000040059004">'стр1'!$CK$82</definedName>
    <definedName name="П000050061003">'стр1'!$BP$83</definedName>
    <definedName name="П000050061004">'стр1'!$CK$83</definedName>
    <definedName name="П000050062003">'стр1'!$BP$85</definedName>
    <definedName name="П000050062004">'стр1'!$CK$85</definedName>
    <definedName name="П000050062103">'стр1'!$BP$86</definedName>
    <definedName name="П000050062104">'стр1'!$CK$86</definedName>
    <definedName name="П000050062403">'стр1'!$BP$88</definedName>
    <definedName name="П000050062404">'стр1'!$CK$88</definedName>
    <definedName name="П000050062503">'стр1'!$BP$89</definedName>
    <definedName name="П000050062504">'стр1'!$CK$89</definedName>
    <definedName name="П000050062603">'стр1'!$BP$90</definedName>
    <definedName name="П000050062604">'стр1'!$CK$90</definedName>
    <definedName name="П000050062803">'стр1'!$BP$91</definedName>
    <definedName name="П000050062804">'стр1'!$CK$91</definedName>
    <definedName name="П000050063003">'стр1'!$BP$92</definedName>
    <definedName name="П000050063004">'стр1'!$CK$92</definedName>
    <definedName name="П000050064003">'стр1'!$BP$93</definedName>
    <definedName name="П000050064004">'стр1'!$CK$93</definedName>
    <definedName name="П000050065003">'стр1'!$BP$94</definedName>
    <definedName name="П000050065004">'стр1'!$CK$94</definedName>
    <definedName name="П000050066003">'стр1'!$BP$95</definedName>
    <definedName name="П000050066004">'стр1'!$CK$95</definedName>
    <definedName name="П000050069003">'стр1'!$BP$99</definedName>
    <definedName name="П000050069004">'стр1'!$CK$99</definedName>
    <definedName name="П000050070003">'стр1'!$BP$100</definedName>
    <definedName name="П000050070004">'стр1'!$CK$100</definedName>
    <definedName name="П000060091003">'стр1'!$BP$101</definedName>
    <definedName name="П000060091004">'стр1'!$CK$101</definedName>
    <definedName name="П000060091103">'стр1'!$BP$103</definedName>
    <definedName name="П000060091104">'стр1'!$CK$103</definedName>
    <definedName name="П000060092003">'стр1'!$BP$104</definedName>
    <definedName name="П000060092004">'стр1'!$CK$104</definedName>
    <definedName name="П000060093003">'стр1'!$BP$105</definedName>
    <definedName name="П000060093004">'стр1'!$CK$105</definedName>
    <definedName name="П000060094003">'стр1'!$BP$106</definedName>
    <definedName name="П000060094004">'стр1'!$CK$106</definedName>
    <definedName name="П000060095003">'стр1'!$BP$107</definedName>
    <definedName name="П000060095004">'стр1'!$CK$107</definedName>
    <definedName name="П000060096003">'стр1'!$BP$108</definedName>
    <definedName name="П000060096004">'стр1'!$CK$108</definedName>
    <definedName name="П000060097003">'стр1'!$BP$109</definedName>
    <definedName name="П000060097004">'стр1'!$CK$109</definedName>
    <definedName name="П000060098003">'стр1'!$BP$110</definedName>
    <definedName name="П000060098004">'стр1'!$CK$110</definedName>
    <definedName name="П000060099003">'стр1'!$BP$111</definedName>
    <definedName name="П000060099004">'стр1'!$CK$111</definedName>
    <definedName name="Сумм1903">'стр1'!$BP$30</definedName>
    <definedName name="Сумм1904">'стр1'!$CK$30</definedName>
    <definedName name="Сумм2103">'стр1'!$BP$44</definedName>
    <definedName name="Сумм2104">'стр1'!$CK$44</definedName>
    <definedName name="Сумм2713">'стр1'!$BP$55</definedName>
    <definedName name="Сумм2714">'стр1'!$CK$55</definedName>
    <definedName name="сумм4303">'стр1'!$BP$72</definedName>
    <definedName name="сумм4304">'стр1'!$CK$72</definedName>
    <definedName name="сумм5903">'стр1'!$BP$81</definedName>
    <definedName name="сумм5904">'стр1'!$CK$81</definedName>
    <definedName name="Сумм6613">'стр1'!$BP$98</definedName>
    <definedName name="Сумм6614">'стр1'!$CK$98</definedName>
  </definedNames>
  <calcPr fullCalcOnLoad="1"/>
</workbook>
</file>

<file path=xl/sharedStrings.xml><?xml version="1.0" encoding="utf-8"?>
<sst xmlns="http://schemas.openxmlformats.org/spreadsheetml/2006/main" count="738" uniqueCount="385">
  <si>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</si>
  <si>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</si>
  <si>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</si>
  <si>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</si>
  <si>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</si>
  <si>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</si>
  <si>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</si>
  <si>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</si>
  <si>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</si>
  <si>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</si>
  <si>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</si>
  <si>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</si>
  <si>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</si>
  <si>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</si>
  <si>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</si>
  <si>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</si>
  <si>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</si>
  <si>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</si>
  <si>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</si>
  <si>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</si>
  <si>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</si>
  <si>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</si>
  <si>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</si>
  <si>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</si>
  <si>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</si>
  <si>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</si>
  <si>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</si>
  <si>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</si>
  <si>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</si>
  <si>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</si>
  <si>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</si>
  <si>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</si>
  <si>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</si>
  <si>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</si>
  <si>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</si>
  <si>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</si>
  <si>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</si>
  <si>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</si>
  <si>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</si>
  <si>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</si>
  <si>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</si>
  <si>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</si>
  <si>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</si>
  <si>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</si>
  <si>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</si>
  <si>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</si>
  <si>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</si>
  <si>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</si>
  <si>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</si>
  <si>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</si>
  <si>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</si>
  <si>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</si>
  <si>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</si>
  <si>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</si>
  <si>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</si>
  <si>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</si>
  <si>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</si>
  <si>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</si>
  <si>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</si>
  <si>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</si>
  <si>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</si>
  <si>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</si>
  <si>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</si>
  <si>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</si>
  <si>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</si>
  <si>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</si>
  <si>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</si>
  <si>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</si>
  <si>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</si>
  <si>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</si>
  <si>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</si>
  <si>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</si>
  <si>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</si>
  <si>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</si>
  <si>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</si>
  <si>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</si>
  <si>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</si>
  <si>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</si>
  <si>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</si>
  <si>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</si>
  <si>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</si>
  <si>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</si>
  <si>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</si>
  <si>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</si>
  <si>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</si>
  <si>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</si>
  <si>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</si>
  <si>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</si>
  <si>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</si>
  <si>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</si>
  <si>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</si>
  <si>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</si>
  <si>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</si>
  <si>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</si>
  <si>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</si>
  <si>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</si>
  <si>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</si>
  <si>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</si>
  <si>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</si>
  <si>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</si>
  <si>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</si>
  <si>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</si>
  <si>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</si>
  <si>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</si>
  <si>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</si>
  <si>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</si>
  <si>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</si>
  <si>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</si>
  <si>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</si>
  <si>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</si>
  <si>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</si>
  <si>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</si>
  <si>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</si>
  <si>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</si>
  <si>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</si>
  <si>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</si>
  <si>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</si>
  <si>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</si>
  <si>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</si>
  <si>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</si>
  <si>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</si>
  <si>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</si>
  <si>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</si>
  <si>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</si>
  <si>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</si>
  <si>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</si>
  <si>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</si>
  <si>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</si>
  <si>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Лист</t>
  </si>
  <si>
    <t>Период</t>
  </si>
  <si>
    <t>Пер. МБ</t>
  </si>
  <si>
    <t>Этот или тот</t>
  </si>
  <si>
    <t>НаимФОтч</t>
  </si>
  <si>
    <t>ПериодВерОтч</t>
  </si>
  <si>
    <t>КНД</t>
  </si>
  <si>
    <t>ПризФОтч</t>
  </si>
  <si>
    <t>Форма</t>
  </si>
  <si>
    <t>Точность</t>
  </si>
  <si>
    <t>Кол-во пок</t>
  </si>
  <si>
    <t>ОКЕИ</t>
  </si>
  <si>
    <t>Книга</t>
  </si>
  <si>
    <t>Полное наим</t>
  </si>
  <si>
    <t>Версия отч.</t>
  </si>
  <si>
    <t>Многостраничность(+)</t>
  </si>
  <si>
    <t>Печать форм</t>
  </si>
  <si>
    <t>ШапкаФайла</t>
  </si>
  <si>
    <t>ШапкаФормы</t>
  </si>
  <si>
    <t>Форма1Н*</t>
  </si>
  <si>
    <t>1</t>
  </si>
  <si>
    <t/>
  </si>
  <si>
    <t>этот</t>
  </si>
  <si>
    <t>стр1</t>
  </si>
  <si>
    <t>0</t>
  </si>
  <si>
    <t>384</t>
  </si>
  <si>
    <t>ОКФС</t>
  </si>
  <si>
    <t>0710001a</t>
  </si>
  <si>
    <t>ОКПО</t>
  </si>
  <si>
    <t>CM7</t>
  </si>
  <si>
    <t>ОснВидДеят</t>
  </si>
  <si>
    <t>DK8</t>
  </si>
  <si>
    <t>ОргПравФорм</t>
  </si>
  <si>
    <t>DM8</t>
  </si>
  <si>
    <t>ОКВЭД</t>
  </si>
  <si>
    <t>CM9</t>
  </si>
  <si>
    <t>ОКОПФ</t>
  </si>
  <si>
    <t>CM10</t>
  </si>
  <si>
    <t>CV10</t>
  </si>
  <si>
    <t>ФормСобств</t>
  </si>
  <si>
    <t>T9</t>
  </si>
  <si>
    <t>=РЕКВ(B15)</t>
  </si>
  <si>
    <t>=РЕКВ(B158)</t>
  </si>
  <si>
    <t>=РЕКВ(B156)</t>
  </si>
  <si>
    <t>=РЕКВ(B160)</t>
  </si>
  <si>
    <t>=РЕКВ(B162)</t>
  </si>
  <si>
    <t>=РЕКВ(B159)</t>
  </si>
  <si>
    <t>=РЕКВ(B161)</t>
  </si>
  <si>
    <t>###</t>
  </si>
  <si>
    <t>IU10</t>
  </si>
  <si>
    <t>384,385</t>
  </si>
  <si>
    <t>2</t>
  </si>
  <si>
    <t>П000010011003</t>
  </si>
  <si>
    <t>П000010011004</t>
  </si>
  <si>
    <t>П000010012003</t>
  </si>
  <si>
    <t>П000010012004</t>
  </si>
  <si>
    <t>П000010013003</t>
  </si>
  <si>
    <t>П000010013004</t>
  </si>
  <si>
    <t>П000010013503</t>
  </si>
  <si>
    <t>П000010013504</t>
  </si>
  <si>
    <t>П000010014003</t>
  </si>
  <si>
    <t>П000010014004</t>
  </si>
  <si>
    <t>П000010014503</t>
  </si>
  <si>
    <t>П000010014504</t>
  </si>
  <si>
    <t>П000010015003</t>
  </si>
  <si>
    <t>П000010015004</t>
  </si>
  <si>
    <t>П000010019003</t>
  </si>
  <si>
    <t>П000010019004</t>
  </si>
  <si>
    <t>П000020021003</t>
  </si>
  <si>
    <t>П000020021004</t>
  </si>
  <si>
    <t>211</t>
  </si>
  <si>
    <t>П000020021103</t>
  </si>
  <si>
    <t>П000020021104</t>
  </si>
  <si>
    <t>212</t>
  </si>
  <si>
    <t>П000020021203</t>
  </si>
  <si>
    <t>П000020021204</t>
  </si>
  <si>
    <t>213</t>
  </si>
  <si>
    <t>П000020021303</t>
  </si>
  <si>
    <t>П000020021304</t>
  </si>
  <si>
    <t>214</t>
  </si>
  <si>
    <t>П000020021403</t>
  </si>
  <si>
    <t>П000020021404</t>
  </si>
  <si>
    <t>215</t>
  </si>
  <si>
    <t>П000020021503</t>
  </si>
  <si>
    <t>П000020021504</t>
  </si>
  <si>
    <t>216</t>
  </si>
  <si>
    <t>П000020021603</t>
  </si>
  <si>
    <t>П000020021604</t>
  </si>
  <si>
    <t>217</t>
  </si>
  <si>
    <t>П000020021703</t>
  </si>
  <si>
    <t>П000020021704</t>
  </si>
  <si>
    <t>П000020022003</t>
  </si>
  <si>
    <t>П000020022004</t>
  </si>
  <si>
    <t>П000020023003</t>
  </si>
  <si>
    <t>П000020023004</t>
  </si>
  <si>
    <t>231</t>
  </si>
  <si>
    <t>П000020023103</t>
  </si>
  <si>
    <t>П000020023104</t>
  </si>
  <si>
    <t>П000020024003</t>
  </si>
  <si>
    <t>П000020024004</t>
  </si>
  <si>
    <t>241</t>
  </si>
  <si>
    <t>П000020024103</t>
  </si>
  <si>
    <t>П000020024104</t>
  </si>
  <si>
    <t>П000020025003</t>
  </si>
  <si>
    <t>П000020025004</t>
  </si>
  <si>
    <t>П000020026003</t>
  </si>
  <si>
    <t>П000020026004</t>
  </si>
  <si>
    <t>П000020027003</t>
  </si>
  <si>
    <t>П000020027004</t>
  </si>
  <si>
    <t>П000020029003</t>
  </si>
  <si>
    <t>П000020029004</t>
  </si>
  <si>
    <t>П000020030003</t>
  </si>
  <si>
    <t>П000020030004</t>
  </si>
  <si>
    <t>П000030041003</t>
  </si>
  <si>
    <t>П000030041004</t>
  </si>
  <si>
    <t>П000030042003</t>
  </si>
  <si>
    <t>П000030042004</t>
  </si>
  <si>
    <t>П000030043003</t>
  </si>
  <si>
    <t>П000030043004</t>
  </si>
  <si>
    <t>431</t>
  </si>
  <si>
    <t>П000030043103</t>
  </si>
  <si>
    <t>П000030043104</t>
  </si>
  <si>
    <t>432</t>
  </si>
  <si>
    <t>П000030043203</t>
  </si>
  <si>
    <t>П000030043204</t>
  </si>
  <si>
    <t>П000030049003</t>
  </si>
  <si>
    <t>П000030049004</t>
  </si>
  <si>
    <t>П000040051003</t>
  </si>
  <si>
    <t>П000040051004</t>
  </si>
  <si>
    <t>П000040052003</t>
  </si>
  <si>
    <t>П000040052004</t>
  </si>
  <si>
    <t>П000040059003</t>
  </si>
  <si>
    <t>П000040059004</t>
  </si>
  <si>
    <t>П000050061003</t>
  </si>
  <si>
    <t>П000050061004</t>
  </si>
  <si>
    <t>П000050062003</t>
  </si>
  <si>
    <t>П000050062004</t>
  </si>
  <si>
    <t>621</t>
  </si>
  <si>
    <t>П000050062103</t>
  </si>
  <si>
    <t>П000050062104</t>
  </si>
  <si>
    <t>624</t>
  </si>
  <si>
    <t>П000050062403</t>
  </si>
  <si>
    <t>П000050062404</t>
  </si>
  <si>
    <t>625</t>
  </si>
  <si>
    <t>П000050062503</t>
  </si>
  <si>
    <t>П000050062504</t>
  </si>
  <si>
    <t>П000050062603</t>
  </si>
  <si>
    <t>П000050062604</t>
  </si>
  <si>
    <t>П000050062803</t>
  </si>
  <si>
    <t>П000050062804</t>
  </si>
  <si>
    <t>П000050063003</t>
  </si>
  <si>
    <t>П000050063004</t>
  </si>
  <si>
    <t>П000050064003</t>
  </si>
  <si>
    <t>П000050064004</t>
  </si>
  <si>
    <t>П000050065003</t>
  </si>
  <si>
    <t>П000050065004</t>
  </si>
  <si>
    <t>П000050066003</t>
  </si>
  <si>
    <t>П000050066004</t>
  </si>
  <si>
    <t>П000050069003</t>
  </si>
  <si>
    <t>П000050069004</t>
  </si>
  <si>
    <t>П000050070003</t>
  </si>
  <si>
    <t>П000050070004</t>
  </si>
  <si>
    <t>910</t>
  </si>
  <si>
    <t>П000060091003</t>
  </si>
  <si>
    <t>П000060091004</t>
  </si>
  <si>
    <t>911</t>
  </si>
  <si>
    <t>П000060091103</t>
  </si>
  <si>
    <t>П000060091104</t>
  </si>
  <si>
    <t>920</t>
  </si>
  <si>
    <t>П000060092003</t>
  </si>
  <si>
    <t>П000060092004</t>
  </si>
  <si>
    <t>930</t>
  </si>
  <si>
    <t>П000060093003</t>
  </si>
  <si>
    <t>П000060093004</t>
  </si>
  <si>
    <t>940</t>
  </si>
  <si>
    <t>П000060094003</t>
  </si>
  <si>
    <t>П000060094004</t>
  </si>
  <si>
    <t>950</t>
  </si>
  <si>
    <t>П000060095003</t>
  </si>
  <si>
    <t>П000060095004</t>
  </si>
  <si>
    <t>960</t>
  </si>
  <si>
    <t>П000060096003</t>
  </si>
  <si>
    <t>П000060096004</t>
  </si>
  <si>
    <t>970</t>
  </si>
  <si>
    <t>П000060097003</t>
  </si>
  <si>
    <t>П000060097004</t>
  </si>
  <si>
    <t>980</t>
  </si>
  <si>
    <t>П000060098003</t>
  </si>
  <si>
    <t>П000060098004</t>
  </si>
  <si>
    <t>990</t>
  </si>
  <si>
    <t>П000060099003</t>
  </si>
  <si>
    <t>П000060099004</t>
  </si>
  <si>
    <t>IU93</t>
  </si>
  <si>
    <t>IU82</t>
  </si>
  <si>
    <t>01.10.2003</t>
  </si>
  <si>
    <t>31.12.2003</t>
  </si>
  <si>
    <t xml:space="preserve"> четвертый квартал 2003 г.</t>
  </si>
  <si>
    <t>П000030041503</t>
  </si>
  <si>
    <t>П000030041504</t>
  </si>
  <si>
    <t>П000030047003</t>
  </si>
  <si>
    <t>П000030047004</t>
  </si>
  <si>
    <t>П000040051503</t>
  </si>
  <si>
    <t>П000040051504</t>
  </si>
  <si>
    <t>Tab1_1_5</t>
  </si>
  <si>
    <t>=ТЕКСТ,,,</t>
  </si>
  <si>
    <t>T(B,BP,CK,DE)</t>
  </si>
  <si>
    <t>П000010015101</t>
  </si>
  <si>
    <t>151</t>
  </si>
  <si>
    <t>П000010015103</t>
  </si>
  <si>
    <t>П000010015104</t>
  </si>
  <si>
    <t>218</t>
  </si>
  <si>
    <t>П000010021801</t>
  </si>
  <si>
    <t>П000010021803</t>
  </si>
  <si>
    <t>П000010021804</t>
  </si>
  <si>
    <t>П000010027101</t>
  </si>
  <si>
    <t>П000010027103</t>
  </si>
  <si>
    <t>П000010027104</t>
  </si>
  <si>
    <t>271</t>
  </si>
  <si>
    <t>433</t>
  </si>
  <si>
    <t>П000010043301</t>
  </si>
  <si>
    <t>П000010043303</t>
  </si>
  <si>
    <t>П000010043304</t>
  </si>
  <si>
    <t>521</t>
  </si>
  <si>
    <t>П000010052103</t>
  </si>
  <si>
    <t>П000010052101</t>
  </si>
  <si>
    <t>П000010052104</t>
  </si>
  <si>
    <t>П000010066101</t>
  </si>
  <si>
    <t>П000010066103</t>
  </si>
  <si>
    <t>П000010066104</t>
  </si>
  <si>
    <t>661</t>
  </si>
  <si>
    <t>Tabl151</t>
  </si>
  <si>
    <t>Tabl218</t>
  </si>
  <si>
    <t>Tabl271</t>
  </si>
  <si>
    <t>Tabl433</t>
  </si>
  <si>
    <t>Tabl521</t>
  </si>
  <si>
    <t>Tabl661</t>
  </si>
  <si>
    <t>П000060100001</t>
  </si>
  <si>
    <t>П000060100003</t>
  </si>
  <si>
    <t>П000060100004</t>
  </si>
  <si>
    <t>411</t>
  </si>
  <si>
    <t>622</t>
  </si>
  <si>
    <t>623</t>
  </si>
  <si>
    <t>1000</t>
  </si>
  <si>
    <t>по месту нахождения российской организации</t>
  </si>
  <si>
    <t>по месту жительства индивидуального предпринимателя</t>
  </si>
  <si>
    <t>0710001 - Ф1 Бухгалтерский баланс</t>
  </si>
  <si>
    <t>Ф1БУХБАЛ_0401.xls</t>
  </si>
  <si>
    <t>*</t>
  </si>
  <si>
    <t>2.01002</t>
  </si>
  <si>
    <t>Форма - Приказ Минфина № 67н от 22.07.03; коды строк -  приказ Госкомстата России и Минфина россии от 14.11.03 № 475/102н; формат (2.01002) - Приказ МНС №БГ-3-13/25 от 16.01.04</t>
  </si>
  <si>
    <t>16.01.2004,</t>
  </si>
  <si>
    <t>2008</t>
  </si>
  <si>
    <t>23</t>
  </si>
  <si>
    <t>31.12.2008</t>
  </si>
  <si>
    <t xml:space="preserve"> 1 января 2009 г.</t>
  </si>
  <si>
    <t>01.01.2008</t>
  </si>
  <si>
    <t>2008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</si>
</sst>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\(0\)"/>
    <numFmt numFmtId="173" formatCode="\(0\);\(0\);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5" fillId="3" borderId="18" xfId="0" applyNumberFormat="1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Alignment="1">
      <alignment/>
    </xf>
    <xf numFmtId="0" fontId="1" fillId="2" borderId="4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 locked="0"/>
    </xf>
    <xf numFmtId="0" fontId="8" fillId="2" borderId="0" xfId="0" applyFont="1" applyFill="1" applyAlignment="1">
      <alignment/>
    </xf>
    <xf numFmtId="0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49" fontId="1" fillId="2" borderId="21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49" fontId="1" fillId="2" borderId="24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172" fontId="1" fillId="2" borderId="22" xfId="0" applyNumberFormat="1" applyFont="1" applyFill="1" applyBorder="1" applyAlignment="1" applyProtection="1">
      <alignment horizontal="center"/>
      <protection/>
    </xf>
    <xf numFmtId="172" fontId="1" fillId="2" borderId="23" xfId="0" applyNumberFormat="1" applyFont="1" applyFill="1" applyBorder="1" applyAlignment="1" applyProtection="1">
      <alignment horizontal="center"/>
      <protection/>
    </xf>
    <xf numFmtId="172" fontId="1" fillId="2" borderId="18" xfId="0" applyNumberFormat="1" applyFont="1" applyFill="1" applyBorder="1" applyAlignment="1" applyProtection="1">
      <alignment horizontal="center"/>
      <protection locked="0"/>
    </xf>
    <xf numFmtId="172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>
      <alignment/>
    </xf>
    <xf numFmtId="49" fontId="1" fillId="2" borderId="2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72" fontId="1" fillId="4" borderId="32" xfId="0" applyNumberFormat="1" applyFont="1" applyFill="1" applyBorder="1" applyAlignment="1" applyProtection="1">
      <alignment horizontal="center"/>
      <protection/>
    </xf>
    <xf numFmtId="172" fontId="1" fillId="4" borderId="28" xfId="0" applyNumberFormat="1" applyFont="1" applyFill="1" applyBorder="1" applyAlignment="1" applyProtection="1">
      <alignment horizontal="center"/>
      <protection/>
    </xf>
    <xf numFmtId="172" fontId="1" fillId="4" borderId="29" xfId="0" applyNumberFormat="1" applyFont="1" applyFill="1" applyBorder="1" applyAlignment="1" applyProtection="1">
      <alignment horizontal="center"/>
      <protection/>
    </xf>
    <xf numFmtId="172" fontId="1" fillId="4" borderId="1" xfId="0" applyNumberFormat="1" applyFont="1" applyFill="1" applyBorder="1" applyAlignment="1" applyProtection="1">
      <alignment horizontal="center"/>
      <protection/>
    </xf>
    <xf numFmtId="172" fontId="1" fillId="4" borderId="2" xfId="0" applyNumberFormat="1" applyFont="1" applyFill="1" applyBorder="1" applyAlignment="1" applyProtection="1">
      <alignment horizontal="center"/>
      <protection/>
    </xf>
    <xf numFmtId="172" fontId="1" fillId="4" borderId="31" xfId="0" applyNumberFormat="1" applyFont="1" applyFill="1" applyBorder="1" applyAlignment="1" applyProtection="1">
      <alignment horizontal="center"/>
      <protection/>
    </xf>
    <xf numFmtId="172" fontId="1" fillId="4" borderId="33" xfId="0" applyNumberFormat="1" applyFont="1" applyFill="1" applyBorder="1" applyAlignment="1" applyProtection="1">
      <alignment horizontal="center"/>
      <protection/>
    </xf>
    <xf numFmtId="172" fontId="1" fillId="4" borderId="10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49" fontId="1" fillId="2" borderId="3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vertical="top" wrapText="1"/>
    </xf>
    <xf numFmtId="172" fontId="1" fillId="2" borderId="32" xfId="0" applyNumberFormat="1" applyFont="1" applyFill="1" applyBorder="1" applyAlignment="1" applyProtection="1">
      <alignment horizontal="center"/>
      <protection locked="0"/>
    </xf>
    <xf numFmtId="172" fontId="1" fillId="2" borderId="28" xfId="0" applyNumberFormat="1" applyFont="1" applyFill="1" applyBorder="1" applyAlignment="1" applyProtection="1">
      <alignment horizontal="center"/>
      <protection locked="0"/>
    </xf>
    <xf numFmtId="172" fontId="1" fillId="2" borderId="29" xfId="0" applyNumberFormat="1" applyFont="1" applyFill="1" applyBorder="1" applyAlignment="1" applyProtection="1">
      <alignment horizontal="center"/>
      <protection locked="0"/>
    </xf>
    <xf numFmtId="172" fontId="1" fillId="2" borderId="1" xfId="0" applyNumberFormat="1" applyFont="1" applyFill="1" applyBorder="1" applyAlignment="1" applyProtection="1">
      <alignment horizontal="center"/>
      <protection locked="0"/>
    </xf>
    <xf numFmtId="172" fontId="1" fillId="2" borderId="2" xfId="0" applyNumberFormat="1" applyFont="1" applyFill="1" applyBorder="1" applyAlignment="1" applyProtection="1">
      <alignment horizontal="center"/>
      <protection locked="0"/>
    </xf>
    <xf numFmtId="172" fontId="1" fillId="2" borderId="31" xfId="0" applyNumberFormat="1" applyFont="1" applyFill="1" applyBorder="1" applyAlignment="1" applyProtection="1">
      <alignment horizontal="center"/>
      <protection locked="0"/>
    </xf>
    <xf numFmtId="172" fontId="1" fillId="2" borderId="33" xfId="0" applyNumberFormat="1" applyFont="1" applyFill="1" applyBorder="1" applyAlignment="1" applyProtection="1">
      <alignment horizontal="center"/>
      <protection locked="0"/>
    </xf>
    <xf numFmtId="172" fontId="1" fillId="2" borderId="10" xfId="0" applyNumberFormat="1" applyFont="1" applyFill="1" applyBorder="1" applyAlignment="1" applyProtection="1">
      <alignment horizontal="center"/>
      <protection locked="0"/>
    </xf>
    <xf numFmtId="172" fontId="1" fillId="2" borderId="3" xfId="0" applyNumberFormat="1" applyFont="1" applyFill="1" applyBorder="1" applyAlignment="1" applyProtection="1">
      <alignment horizontal="center"/>
      <protection locked="0"/>
    </xf>
    <xf numFmtId="172" fontId="1" fillId="2" borderId="4" xfId="0" applyNumberFormat="1" applyFont="1" applyFill="1" applyBorder="1" applyAlignment="1" applyProtection="1">
      <alignment horizontal="center"/>
      <protection locked="0"/>
    </xf>
    <xf numFmtId="172" fontId="1" fillId="2" borderId="21" xfId="0" applyNumberFormat="1" applyFont="1" applyFill="1" applyBorder="1" applyAlignment="1" applyProtection="1">
      <alignment horizontal="center"/>
      <protection locked="0"/>
    </xf>
    <xf numFmtId="172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3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172" fontId="1" fillId="2" borderId="6" xfId="0" applyNumberFormat="1" applyFont="1" applyFill="1" applyBorder="1" applyAlignment="1" applyProtection="1">
      <alignment horizontal="center"/>
      <protection locked="0"/>
    </xf>
    <xf numFmtId="172" fontId="1" fillId="2" borderId="35" xfId="0" applyNumberFormat="1" applyFont="1" applyFill="1" applyBorder="1" applyAlignment="1" applyProtection="1">
      <alignment horizontal="center"/>
      <protection locked="0"/>
    </xf>
    <xf numFmtId="17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/>
    </xf>
    <xf numFmtId="49" fontId="1" fillId="2" borderId="37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172" fontId="1" fillId="4" borderId="40" xfId="0" applyNumberFormat="1" applyFont="1" applyFill="1" applyBorder="1" applyAlignment="1" applyProtection="1">
      <alignment horizontal="center"/>
      <protection/>
    </xf>
    <xf numFmtId="172" fontId="1" fillId="4" borderId="38" xfId="0" applyNumberFormat="1" applyFont="1" applyFill="1" applyBorder="1" applyAlignment="1" applyProtection="1">
      <alignment horizontal="center"/>
      <protection/>
    </xf>
    <xf numFmtId="172" fontId="1" fillId="4" borderId="39" xfId="0" applyNumberFormat="1" applyFont="1" applyFill="1" applyBorder="1" applyAlignment="1" applyProtection="1">
      <alignment horizontal="center"/>
      <protection/>
    </xf>
    <xf numFmtId="172" fontId="1" fillId="4" borderId="41" xfId="0" applyNumberFormat="1" applyFont="1" applyFill="1" applyBorder="1" applyAlignment="1" applyProtection="1">
      <alignment horizontal="center"/>
      <protection/>
    </xf>
    <xf numFmtId="0" fontId="1" fillId="2" borderId="2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2" fontId="1" fillId="2" borderId="42" xfId="0" applyNumberFormat="1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 applyProtection="1">
      <alignment horizontal="center"/>
      <protection locked="0"/>
    </xf>
    <xf numFmtId="17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/>
    </xf>
    <xf numFmtId="173" fontId="1" fillId="2" borderId="3" xfId="0" applyNumberFormat="1" applyFont="1" applyFill="1" applyBorder="1" applyAlignment="1" applyProtection="1">
      <alignment horizontal="center"/>
      <protection locked="0"/>
    </xf>
    <xf numFmtId="173" fontId="1" fillId="2" borderId="4" xfId="0" applyNumberFormat="1" applyFont="1" applyFill="1" applyBorder="1" applyAlignment="1" applyProtection="1">
      <alignment horizontal="center"/>
      <protection locked="0"/>
    </xf>
    <xf numFmtId="173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43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44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49" fontId="1" fillId="2" borderId="45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3" fontId="1" fillId="2" borderId="21" xfId="0" applyNumberFormat="1" applyFont="1" applyFill="1" applyBorder="1" applyAlignment="1" applyProtection="1">
      <alignment horizontal="center"/>
      <protection locked="0"/>
    </xf>
    <xf numFmtId="172" fontId="1" fillId="4" borderId="3" xfId="0" applyNumberFormat="1" applyFont="1" applyFill="1" applyBorder="1" applyAlignment="1" applyProtection="1">
      <alignment horizontal="center"/>
      <protection/>
    </xf>
    <xf numFmtId="172" fontId="1" fillId="4" borderId="4" xfId="0" applyNumberFormat="1" applyFont="1" applyFill="1" applyBorder="1" applyAlignment="1" applyProtection="1">
      <alignment horizontal="center"/>
      <protection/>
    </xf>
    <xf numFmtId="172" fontId="1" fillId="4" borderId="12" xfId="0" applyNumberFormat="1" applyFont="1" applyFill="1" applyBorder="1" applyAlignment="1" applyProtection="1">
      <alignment horizontal="center"/>
      <protection/>
    </xf>
    <xf numFmtId="172" fontId="1" fillId="4" borderId="21" xfId="0" applyNumberFormat="1" applyFont="1" applyFill="1" applyBorder="1" applyAlignment="1" applyProtection="1">
      <alignment horizontal="center"/>
      <protection/>
    </xf>
    <xf numFmtId="172" fontId="1" fillId="2" borderId="13" xfId="0" applyNumberFormat="1" applyFont="1" applyFill="1" applyBorder="1" applyAlignment="1" applyProtection="1">
      <alignment horizontal="center"/>
      <protection locked="0"/>
    </xf>
    <xf numFmtId="172" fontId="1" fillId="2" borderId="14" xfId="0" applyNumberFormat="1" applyFont="1" applyFill="1" applyBorder="1" applyAlignment="1" applyProtection="1">
      <alignment horizontal="center"/>
      <protection locked="0"/>
    </xf>
    <xf numFmtId="172" fontId="1" fillId="2" borderId="45" xfId="0" applyNumberFormat="1" applyFont="1" applyFill="1" applyBorder="1" applyAlignment="1" applyProtection="1">
      <alignment horizontal="center"/>
      <protection locked="0"/>
    </xf>
    <xf numFmtId="49" fontId="1" fillId="2" borderId="4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72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1" fillId="2" borderId="45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8.emf" /><Relationship Id="rId7" Type="http://schemas.openxmlformats.org/officeDocument/2006/relationships/image" Target="../media/image5.emf" /><Relationship Id="rId8" Type="http://schemas.openxmlformats.org/officeDocument/2006/relationships/image" Target="../media/image11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16.emf" /><Relationship Id="rId13" Type="http://schemas.openxmlformats.org/officeDocument/2006/relationships/image" Target="../media/image17.emf" /><Relationship Id="rId14" Type="http://schemas.openxmlformats.org/officeDocument/2006/relationships/image" Target="../media/image18.emf" /><Relationship Id="rId15" Type="http://schemas.openxmlformats.org/officeDocument/2006/relationships/image" Target="../media/image3.emf" /><Relationship Id="rId16" Type="http://schemas.openxmlformats.org/officeDocument/2006/relationships/image" Target="../media/image7.emf" /><Relationship Id="rId17" Type="http://schemas.openxmlformats.org/officeDocument/2006/relationships/image" Target="../media/image19.emf" /><Relationship Id="rId18" Type="http://schemas.openxmlformats.org/officeDocument/2006/relationships/image" Target="../media/image2.emf" /><Relationship Id="rId1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57150</xdr:colOff>
      <xdr:row>0</xdr:row>
      <xdr:rowOff>19050</xdr:rowOff>
    </xdr:from>
    <xdr:to>
      <xdr:col>78</xdr:col>
      <xdr:colOff>38100</xdr:colOff>
      <xdr:row>0</xdr:row>
      <xdr:rowOff>276225</xdr:rowOff>
    </xdr:to>
    <xdr:pic>
      <xdr:nvPicPr>
        <xdr:cNvPr id="1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19050</xdr:colOff>
      <xdr:row>0</xdr:row>
      <xdr:rowOff>19050</xdr:rowOff>
    </xdr:from>
    <xdr:to>
      <xdr:col>25</xdr:col>
      <xdr:colOff>47625</xdr:colOff>
      <xdr:row>0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51</xdr:col>
      <xdr:colOff>0</xdr:colOff>
      <xdr:row>0</xdr:row>
      <xdr:rowOff>276225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80</xdr:col>
      <xdr:colOff>0</xdr:colOff>
      <xdr:row>0</xdr:row>
      <xdr:rowOff>19050</xdr:rowOff>
    </xdr:from>
    <xdr:to>
      <xdr:col>104</xdr:col>
      <xdr:colOff>19050</xdr:colOff>
      <xdr:row>0</xdr:row>
      <xdr:rowOff>276225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67325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113</xdr:row>
      <xdr:rowOff>28575</xdr:rowOff>
    </xdr:from>
    <xdr:to>
      <xdr:col>33</xdr:col>
      <xdr:colOff>57150</xdr:colOff>
      <xdr:row>114</xdr:row>
      <xdr:rowOff>123825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191452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34</xdr:col>
      <xdr:colOff>38100</xdr:colOff>
      <xdr:row>113</xdr:row>
      <xdr:rowOff>38100</xdr:rowOff>
    </xdr:from>
    <xdr:to>
      <xdr:col>58</xdr:col>
      <xdr:colOff>47625</xdr:colOff>
      <xdr:row>114</xdr:row>
      <xdr:rowOff>133350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" y="19154775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30</xdr:row>
      <xdr:rowOff>0</xdr:rowOff>
    </xdr:from>
    <xdr:to>
      <xdr:col>130</xdr:col>
      <xdr:colOff>28575</xdr:colOff>
      <xdr:row>31</xdr:row>
      <xdr:rowOff>85725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53275" y="5010150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31</xdr:row>
      <xdr:rowOff>95250</xdr:rowOff>
    </xdr:from>
    <xdr:to>
      <xdr:col>130</xdr:col>
      <xdr:colOff>47625</xdr:colOff>
      <xdr:row>33</xdr:row>
      <xdr:rowOff>28575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53275" y="52768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44</xdr:row>
      <xdr:rowOff>0</xdr:rowOff>
    </xdr:from>
    <xdr:to>
      <xdr:col>130</xdr:col>
      <xdr:colOff>28575</xdr:colOff>
      <xdr:row>44</xdr:row>
      <xdr:rowOff>247650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53275" y="6962775"/>
          <a:ext cx="1590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44</xdr:row>
      <xdr:rowOff>257175</xdr:rowOff>
    </xdr:from>
    <xdr:to>
      <xdr:col>130</xdr:col>
      <xdr:colOff>47625</xdr:colOff>
      <xdr:row>45</xdr:row>
      <xdr:rowOff>200025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53275" y="7219950"/>
          <a:ext cx="1609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55</xdr:row>
      <xdr:rowOff>0</xdr:rowOff>
    </xdr:from>
    <xdr:to>
      <xdr:col>130</xdr:col>
      <xdr:colOff>28575</xdr:colOff>
      <xdr:row>56</xdr:row>
      <xdr:rowOff>85725</xdr:rowOff>
    </xdr:to>
    <xdr:pic>
      <xdr:nvPicPr>
        <xdr:cNvPr id="11" name="Command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53275" y="9086850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56</xdr:row>
      <xdr:rowOff>95250</xdr:rowOff>
    </xdr:from>
    <xdr:to>
      <xdr:col>130</xdr:col>
      <xdr:colOff>47625</xdr:colOff>
      <xdr:row>58</xdr:row>
      <xdr:rowOff>19050</xdr:rowOff>
    </xdr:to>
    <xdr:pic>
      <xdr:nvPicPr>
        <xdr:cNvPr id="12" name="Command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53275" y="93535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72</xdr:row>
      <xdr:rowOff>0</xdr:rowOff>
    </xdr:from>
    <xdr:to>
      <xdr:col>130</xdr:col>
      <xdr:colOff>28575</xdr:colOff>
      <xdr:row>73</xdr:row>
      <xdr:rowOff>76200</xdr:rowOff>
    </xdr:to>
    <xdr:pic>
      <xdr:nvPicPr>
        <xdr:cNvPr id="13" name="CommandButton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53275" y="12201525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73</xdr:row>
      <xdr:rowOff>85725</xdr:rowOff>
    </xdr:from>
    <xdr:to>
      <xdr:col>130</xdr:col>
      <xdr:colOff>47625</xdr:colOff>
      <xdr:row>75</xdr:row>
      <xdr:rowOff>9525</xdr:rowOff>
    </xdr:to>
    <xdr:pic>
      <xdr:nvPicPr>
        <xdr:cNvPr id="14" name="CommandButton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53275" y="124682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81</xdr:row>
      <xdr:rowOff>0</xdr:rowOff>
    </xdr:from>
    <xdr:to>
      <xdr:col>130</xdr:col>
      <xdr:colOff>28575</xdr:colOff>
      <xdr:row>82</xdr:row>
      <xdr:rowOff>76200</xdr:rowOff>
    </xdr:to>
    <xdr:pic>
      <xdr:nvPicPr>
        <xdr:cNvPr id="15" name="CommandButton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53275" y="13392150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82</xdr:row>
      <xdr:rowOff>85725</xdr:rowOff>
    </xdr:from>
    <xdr:to>
      <xdr:col>130</xdr:col>
      <xdr:colOff>47625</xdr:colOff>
      <xdr:row>84</xdr:row>
      <xdr:rowOff>19050</xdr:rowOff>
    </xdr:to>
    <xdr:pic>
      <xdr:nvPicPr>
        <xdr:cNvPr id="16" name="Command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53275" y="1365885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98</xdr:row>
      <xdr:rowOff>0</xdr:rowOff>
    </xdr:from>
    <xdr:to>
      <xdr:col>130</xdr:col>
      <xdr:colOff>28575</xdr:colOff>
      <xdr:row>99</xdr:row>
      <xdr:rowOff>85725</xdr:rowOff>
    </xdr:to>
    <xdr:pic>
      <xdr:nvPicPr>
        <xdr:cNvPr id="17" name="Command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53275" y="16182975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99</xdr:row>
      <xdr:rowOff>104775</xdr:rowOff>
    </xdr:from>
    <xdr:to>
      <xdr:col>130</xdr:col>
      <xdr:colOff>47625</xdr:colOff>
      <xdr:row>100</xdr:row>
      <xdr:rowOff>190500</xdr:rowOff>
    </xdr:to>
    <xdr:pic>
      <xdr:nvPicPr>
        <xdr:cNvPr id="18" name="CommandButton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72325" y="16459200"/>
          <a:ext cx="1600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76</xdr:col>
      <xdr:colOff>38100</xdr:colOff>
      <xdr:row>0</xdr:row>
      <xdr:rowOff>276225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2008\&#1082;&#1074;&#1072;&#1088;&#1090;&#1072;&#1083;_4_2008\&#1057;&#1090;&#1072;&#1085;&#1076;&#1072;&#1088;&#1090;&#1085;&#1099;&#1081;\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ошибок"/>
      <sheetName val="Ввод реквизитов"/>
      <sheetName val="Список таблиц"/>
      <sheetName val="Реестр отправленных форм"/>
      <sheetName val="Poks"/>
      <sheetName val="Реквизиты"/>
      <sheetName val="Таблицы"/>
    </sheetNames>
    <sheetDataSet>
      <sheetData sheetId="5">
        <row r="4">
          <cell r="B4" t="str">
            <v>6672205867</v>
          </cell>
        </row>
        <row r="6">
          <cell r="B6" t="str">
            <v>Открытое акционерное общество "Уралплемцентр"</v>
          </cell>
        </row>
        <row r="7">
          <cell r="B7" t="str">
            <v>МЫМРИН ВЛАДИМИР СЕРГГЕВИЧ</v>
          </cell>
        </row>
        <row r="8">
          <cell r="B8" t="str">
            <v>ЛОМТЕВА НЕЛЯ ЗАХАРОВНА</v>
          </cell>
        </row>
        <row r="12">
          <cell r="B12" t="str">
            <v/>
          </cell>
        </row>
        <row r="15">
          <cell r="B15" t="str">
            <v>05075114</v>
          </cell>
        </row>
        <row r="156">
          <cell r="B156" t="str">
            <v/>
          </cell>
        </row>
        <row r="158">
          <cell r="B158" t="str">
            <v>01.21</v>
          </cell>
        </row>
        <row r="159">
          <cell r="B159" t="str">
            <v/>
          </cell>
        </row>
        <row r="160">
          <cell r="B160" t="str">
            <v>47</v>
          </cell>
        </row>
        <row r="161">
          <cell r="B161" t="str">
            <v/>
          </cell>
        </row>
        <row r="162">
          <cell r="B162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145"/>
  <sheetViews>
    <sheetView workbookViewId="0" topLeftCell="A1">
      <selection activeCell="P4" sqref="P4"/>
    </sheetView>
  </sheetViews>
  <sheetFormatPr defaultColWidth="9.00390625" defaultRowHeight="12.75"/>
  <cols>
    <col min="1" max="1" width="9.125" style="24" customWidth="1"/>
    <col min="2" max="2" width="15.75390625" style="24" customWidth="1"/>
    <col min="3" max="3" width="14.375" style="24" customWidth="1"/>
    <col min="4" max="16384" width="9.125" style="24" customWidth="1"/>
  </cols>
  <sheetData>
    <row r="1" spans="1:236" ht="12.75">
      <c r="A1" s="24" t="s">
        <v>155</v>
      </c>
      <c r="B1" s="24" t="s">
        <v>156</v>
      </c>
      <c r="C1" s="24" t="s">
        <v>157</v>
      </c>
      <c r="D1" s="24" t="s">
        <v>169</v>
      </c>
      <c r="E1" s="24" t="s">
        <v>149</v>
      </c>
      <c r="F1" s="24" t="s">
        <v>375</v>
      </c>
      <c r="G1" s="24" t="s">
        <v>151</v>
      </c>
      <c r="K1" s="25" t="s">
        <v>128</v>
      </c>
      <c r="L1" s="26">
        <v>2</v>
      </c>
      <c r="M1" s="26" t="s">
        <v>322</v>
      </c>
      <c r="N1" s="26" t="s">
        <v>323</v>
      </c>
      <c r="O1" s="26">
        <v>1</v>
      </c>
      <c r="P1" s="26" t="s">
        <v>130</v>
      </c>
      <c r="Q1" s="26" t="s">
        <v>131</v>
      </c>
      <c r="R1" s="26" t="s">
        <v>324</v>
      </c>
      <c r="S1" s="25" t="s">
        <v>132</v>
      </c>
      <c r="T1" s="25" t="s">
        <v>133</v>
      </c>
      <c r="U1" s="25" t="s">
        <v>134</v>
      </c>
      <c r="V1" s="25" t="s">
        <v>135</v>
      </c>
      <c r="W1" s="25" t="s">
        <v>136</v>
      </c>
      <c r="X1" s="27" t="s">
        <v>137</v>
      </c>
      <c r="Y1" s="27" t="s">
        <v>138</v>
      </c>
      <c r="Z1" s="27" t="s">
        <v>139</v>
      </c>
      <c r="AA1" s="25" t="s">
        <v>129</v>
      </c>
      <c r="AB1" s="25" t="s">
        <v>140</v>
      </c>
      <c r="AC1" s="25" t="s">
        <v>141</v>
      </c>
      <c r="AD1" s="26" t="s">
        <v>142</v>
      </c>
      <c r="AE1" s="26" t="s">
        <v>143</v>
      </c>
      <c r="AF1" s="26" t="s">
        <v>144</v>
      </c>
      <c r="AG1" s="26" t="s">
        <v>145</v>
      </c>
      <c r="AH1" s="26" t="s">
        <v>146</v>
      </c>
      <c r="IA1" s="24" t="s">
        <v>61</v>
      </c>
      <c r="IB1" s="24" t="s">
        <v>371</v>
      </c>
    </row>
    <row r="2" spans="1:256" ht="12.75">
      <c r="A2" s="24" t="s">
        <v>155</v>
      </c>
      <c r="B2" s="24" t="s">
        <v>158</v>
      </c>
      <c r="C2" s="24" t="s">
        <v>168</v>
      </c>
      <c r="D2" s="24" t="s">
        <v>171</v>
      </c>
      <c r="E2" s="24" t="s">
        <v>149</v>
      </c>
      <c r="K2" s="28" t="s">
        <v>147</v>
      </c>
      <c r="L2" s="24">
        <v>3</v>
      </c>
      <c r="M2" s="24" t="s">
        <v>383</v>
      </c>
      <c r="N2" s="24" t="s">
        <v>381</v>
      </c>
      <c r="O2" s="24">
        <v>1</v>
      </c>
      <c r="P2" s="24" t="s">
        <v>380</v>
      </c>
      <c r="Q2" s="24" t="s">
        <v>150</v>
      </c>
      <c r="R2" s="24" t="s">
        <v>384</v>
      </c>
      <c r="S2" s="24" t="s">
        <v>30</v>
      </c>
      <c r="T2" s="24" t="s">
        <v>378</v>
      </c>
      <c r="U2" s="24" t="s">
        <v>33</v>
      </c>
      <c r="V2" s="24" t="s">
        <v>179</v>
      </c>
      <c r="W2" s="24" t="s">
        <v>151</v>
      </c>
      <c r="X2" s="24" t="s">
        <v>152</v>
      </c>
      <c r="Y2" s="24" t="s">
        <v>152</v>
      </c>
      <c r="Z2" s="24" t="s">
        <v>153</v>
      </c>
      <c r="AA2" s="24" t="s">
        <v>178</v>
      </c>
      <c r="AB2" s="24" t="s">
        <v>374</v>
      </c>
      <c r="AC2" s="24" t="s">
        <v>373</v>
      </c>
      <c r="AD2" s="24" t="s">
        <v>376</v>
      </c>
      <c r="AE2" s="24" t="s">
        <v>149</v>
      </c>
      <c r="AF2" s="24" t="s">
        <v>151</v>
      </c>
      <c r="AI2" s="24" t="s">
        <v>149</v>
      </c>
      <c r="AK2" s="24" t="s">
        <v>148</v>
      </c>
      <c r="AL2" s="24" t="s">
        <v>152</v>
      </c>
      <c r="AM2" s="24" t="s">
        <v>149</v>
      </c>
      <c r="AN2" s="24" t="s">
        <v>379</v>
      </c>
      <c r="AO2" s="24" t="s">
        <v>61</v>
      </c>
      <c r="IA2" s="24" t="s">
        <v>54</v>
      </c>
      <c r="IB2" s="24" t="s">
        <v>372</v>
      </c>
      <c r="IU2" s="24" t="s">
        <v>382</v>
      </c>
      <c r="IV2" s="24" t="s">
        <v>148</v>
      </c>
    </row>
    <row r="3" spans="1:34" ht="12.75">
      <c r="A3" s="24" t="s">
        <v>155</v>
      </c>
      <c r="B3" s="24" t="s">
        <v>162</v>
      </c>
      <c r="C3" s="24" t="s">
        <v>163</v>
      </c>
      <c r="D3" s="24" t="s">
        <v>170</v>
      </c>
      <c r="E3" s="24" t="s">
        <v>149</v>
      </c>
      <c r="K3" s="34" t="s">
        <v>151</v>
      </c>
      <c r="L3" s="24" t="s">
        <v>148</v>
      </c>
      <c r="M3" s="24" t="s">
        <v>149</v>
      </c>
      <c r="N3" s="24" t="s">
        <v>149</v>
      </c>
      <c r="O3" s="24" t="s">
        <v>148</v>
      </c>
      <c r="P3" s="24" t="s">
        <v>179</v>
      </c>
      <c r="Q3" s="24" t="s">
        <v>150</v>
      </c>
      <c r="R3" s="24" t="s">
        <v>149</v>
      </c>
      <c r="S3" s="24" t="s">
        <v>30</v>
      </c>
      <c r="T3" s="24" t="s">
        <v>378</v>
      </c>
      <c r="U3" s="24" t="s">
        <v>33</v>
      </c>
      <c r="V3" s="24" t="s">
        <v>179</v>
      </c>
      <c r="W3" s="24" t="s">
        <v>155</v>
      </c>
      <c r="X3" s="24" t="s">
        <v>152</v>
      </c>
      <c r="Y3" s="24" t="s">
        <v>148</v>
      </c>
      <c r="Z3" s="24" t="s">
        <v>153</v>
      </c>
      <c r="AA3" s="24" t="s">
        <v>149</v>
      </c>
      <c r="AB3" s="24" t="s">
        <v>374</v>
      </c>
      <c r="AC3" s="24" t="s">
        <v>373</v>
      </c>
      <c r="AD3" s="24" t="s">
        <v>376</v>
      </c>
      <c r="AE3" s="24" t="s">
        <v>149</v>
      </c>
      <c r="AF3" s="24" t="s">
        <v>149</v>
      </c>
      <c r="AG3" s="24" t="s">
        <v>149</v>
      </c>
      <c r="AH3" s="24" t="s">
        <v>149</v>
      </c>
    </row>
    <row r="4" spans="1:5" ht="12.75">
      <c r="A4" s="24" t="s">
        <v>155</v>
      </c>
      <c r="B4" s="24" t="s">
        <v>160</v>
      </c>
      <c r="C4" s="24" t="s">
        <v>159</v>
      </c>
      <c r="D4" s="24" t="s">
        <v>174</v>
      </c>
      <c r="E4" s="24" t="s">
        <v>149</v>
      </c>
    </row>
    <row r="5" spans="1:234" ht="12.75">
      <c r="A5" s="24" t="s">
        <v>155</v>
      </c>
      <c r="B5" s="24" t="s">
        <v>164</v>
      </c>
      <c r="C5" s="24" t="s">
        <v>165</v>
      </c>
      <c r="D5" s="24" t="s">
        <v>172</v>
      </c>
      <c r="E5" s="24" t="s">
        <v>149</v>
      </c>
      <c r="HZ5" s="24" t="s">
        <v>377</v>
      </c>
    </row>
    <row r="6" spans="1:5" ht="12.75">
      <c r="A6" s="24" t="s">
        <v>155</v>
      </c>
      <c r="B6" s="24" t="s">
        <v>167</v>
      </c>
      <c r="C6" s="24" t="s">
        <v>161</v>
      </c>
      <c r="D6" s="24" t="s">
        <v>175</v>
      </c>
      <c r="E6" s="24" t="s">
        <v>149</v>
      </c>
    </row>
    <row r="7" spans="1:5" ht="12.75">
      <c r="A7" s="24" t="s">
        <v>155</v>
      </c>
      <c r="B7" s="24" t="s">
        <v>154</v>
      </c>
      <c r="C7" s="24" t="s">
        <v>166</v>
      </c>
      <c r="D7" s="24" t="s">
        <v>173</v>
      </c>
      <c r="E7" s="24" t="s">
        <v>149</v>
      </c>
    </row>
    <row r="8" spans="1:5" ht="12.75">
      <c r="A8" s="24" t="s">
        <v>155</v>
      </c>
      <c r="B8" s="24" t="s">
        <v>176</v>
      </c>
      <c r="C8" s="24" t="s">
        <v>177</v>
      </c>
      <c r="E8" s="24" t="s">
        <v>149</v>
      </c>
    </row>
    <row r="9" spans="1:3" ht="12.75">
      <c r="A9" s="24" t="s">
        <v>155</v>
      </c>
      <c r="B9" s="24" t="s">
        <v>180</v>
      </c>
      <c r="C9" s="24" t="s">
        <v>180</v>
      </c>
    </row>
    <row r="10" spans="1:3" ht="12.75">
      <c r="A10" s="24" t="s">
        <v>155</v>
      </c>
      <c r="B10" s="24" t="s">
        <v>181</v>
      </c>
      <c r="C10" s="24" t="s">
        <v>181</v>
      </c>
    </row>
    <row r="11" spans="1:3" ht="12.75">
      <c r="A11" s="24" t="s">
        <v>155</v>
      </c>
      <c r="B11" s="24" t="s">
        <v>182</v>
      </c>
      <c r="C11" s="24" t="s">
        <v>182</v>
      </c>
    </row>
    <row r="12" spans="1:3" ht="12.75">
      <c r="A12" s="24" t="s">
        <v>155</v>
      </c>
      <c r="B12" s="24" t="s">
        <v>183</v>
      </c>
      <c r="C12" s="24" t="s">
        <v>183</v>
      </c>
    </row>
    <row r="13" spans="1:3" ht="12.75">
      <c r="A13" s="24" t="s">
        <v>155</v>
      </c>
      <c r="B13" s="24" t="s">
        <v>184</v>
      </c>
      <c r="C13" s="24" t="s">
        <v>184</v>
      </c>
    </row>
    <row r="14" spans="1:3" ht="12.75">
      <c r="A14" s="24" t="s">
        <v>155</v>
      </c>
      <c r="B14" s="24" t="s">
        <v>185</v>
      </c>
      <c r="C14" s="24" t="s">
        <v>185</v>
      </c>
    </row>
    <row r="15" spans="1:3" ht="12.75">
      <c r="A15" s="24" t="s">
        <v>155</v>
      </c>
      <c r="B15" s="24" t="s">
        <v>186</v>
      </c>
      <c r="C15" s="24" t="s">
        <v>186</v>
      </c>
    </row>
    <row r="16" spans="1:3" ht="12.75">
      <c r="A16" s="24" t="s">
        <v>155</v>
      </c>
      <c r="B16" s="24" t="s">
        <v>187</v>
      </c>
      <c r="C16" s="24" t="s">
        <v>187</v>
      </c>
    </row>
    <row r="17" spans="1:3" ht="12.75">
      <c r="A17" s="24" t="s">
        <v>155</v>
      </c>
      <c r="B17" s="24" t="s">
        <v>188</v>
      </c>
      <c r="C17" s="24" t="s">
        <v>188</v>
      </c>
    </row>
    <row r="18" spans="1:3" ht="12.75">
      <c r="A18" s="24" t="s">
        <v>155</v>
      </c>
      <c r="B18" s="24" t="s">
        <v>189</v>
      </c>
      <c r="C18" s="24" t="s">
        <v>189</v>
      </c>
    </row>
    <row r="19" spans="1:3" ht="12.75">
      <c r="A19" s="24" t="s">
        <v>155</v>
      </c>
      <c r="B19" s="24" t="s">
        <v>190</v>
      </c>
      <c r="C19" s="24" t="s">
        <v>190</v>
      </c>
    </row>
    <row r="20" spans="1:3" ht="12.75">
      <c r="A20" s="24" t="s">
        <v>155</v>
      </c>
      <c r="B20" s="24" t="s">
        <v>191</v>
      </c>
      <c r="C20" s="24" t="s">
        <v>191</v>
      </c>
    </row>
    <row r="21" spans="1:3" ht="12.75">
      <c r="A21" s="24" t="s">
        <v>155</v>
      </c>
      <c r="B21" s="24" t="s">
        <v>192</v>
      </c>
      <c r="C21" s="24" t="s">
        <v>192</v>
      </c>
    </row>
    <row r="22" spans="1:3" ht="12.75">
      <c r="A22" s="24" t="s">
        <v>155</v>
      </c>
      <c r="B22" s="24" t="s">
        <v>193</v>
      </c>
      <c r="C22" s="24" t="s">
        <v>193</v>
      </c>
    </row>
    <row r="23" spans="1:3" ht="12.75">
      <c r="A23" s="24" t="s">
        <v>155</v>
      </c>
      <c r="B23" s="24" t="s">
        <v>176</v>
      </c>
      <c r="C23" s="24" t="s">
        <v>321</v>
      </c>
    </row>
    <row r="24" spans="1:4" ht="12.75">
      <c r="A24" s="24" t="s">
        <v>155</v>
      </c>
      <c r="B24" s="24" t="s">
        <v>333</v>
      </c>
      <c r="C24" s="24" t="s">
        <v>358</v>
      </c>
      <c r="D24" s="24" t="s">
        <v>332</v>
      </c>
    </row>
    <row r="25" spans="1:3" ht="12.75">
      <c r="A25" s="24" t="s">
        <v>155</v>
      </c>
      <c r="B25" s="24" t="s">
        <v>194</v>
      </c>
      <c r="C25" s="24" t="s">
        <v>194</v>
      </c>
    </row>
    <row r="26" spans="1:3" ht="12.75">
      <c r="A26" s="24" t="s">
        <v>155</v>
      </c>
      <c r="B26" s="24" t="s">
        <v>195</v>
      </c>
      <c r="C26" s="24" t="s">
        <v>195</v>
      </c>
    </row>
    <row r="27" spans="1:3" ht="12.75">
      <c r="A27" s="24" t="s">
        <v>155</v>
      </c>
      <c r="B27" s="24" t="s">
        <v>196</v>
      </c>
      <c r="C27" s="24" t="s">
        <v>196</v>
      </c>
    </row>
    <row r="28" spans="1:3" ht="12.75">
      <c r="A28" s="24" t="s">
        <v>155</v>
      </c>
      <c r="B28" s="24" t="s">
        <v>197</v>
      </c>
      <c r="C28" s="24" t="s">
        <v>197</v>
      </c>
    </row>
    <row r="29" spans="1:3" ht="12.75">
      <c r="A29" s="24" t="s">
        <v>155</v>
      </c>
      <c r="B29" s="24" t="s">
        <v>199</v>
      </c>
      <c r="C29" s="24" t="s">
        <v>199</v>
      </c>
    </row>
    <row r="30" spans="1:3" ht="12.75">
      <c r="A30" s="24" t="s">
        <v>155</v>
      </c>
      <c r="B30" s="24" t="s">
        <v>200</v>
      </c>
      <c r="C30" s="24" t="s">
        <v>200</v>
      </c>
    </row>
    <row r="31" spans="1:3" ht="12.75">
      <c r="A31" s="24" t="s">
        <v>155</v>
      </c>
      <c r="B31" s="24" t="s">
        <v>202</v>
      </c>
      <c r="C31" s="24" t="s">
        <v>202</v>
      </c>
    </row>
    <row r="32" spans="1:3" ht="12.75">
      <c r="A32" s="24" t="s">
        <v>155</v>
      </c>
      <c r="B32" s="24" t="s">
        <v>203</v>
      </c>
      <c r="C32" s="24" t="s">
        <v>203</v>
      </c>
    </row>
    <row r="33" spans="1:3" ht="12.75">
      <c r="A33" s="24" t="s">
        <v>155</v>
      </c>
      <c r="B33" s="24" t="s">
        <v>205</v>
      </c>
      <c r="C33" s="24" t="s">
        <v>205</v>
      </c>
    </row>
    <row r="34" spans="1:3" ht="12.75">
      <c r="A34" s="24" t="s">
        <v>155</v>
      </c>
      <c r="B34" s="24" t="s">
        <v>206</v>
      </c>
      <c r="C34" s="24" t="s">
        <v>206</v>
      </c>
    </row>
    <row r="35" spans="1:3" ht="12.75">
      <c r="A35" s="24" t="s">
        <v>155</v>
      </c>
      <c r="B35" s="24" t="s">
        <v>208</v>
      </c>
      <c r="C35" s="24" t="s">
        <v>208</v>
      </c>
    </row>
    <row r="36" spans="1:3" ht="12.75">
      <c r="A36" s="24" t="s">
        <v>155</v>
      </c>
      <c r="B36" s="24" t="s">
        <v>209</v>
      </c>
      <c r="C36" s="24" t="s">
        <v>209</v>
      </c>
    </row>
    <row r="37" spans="1:3" ht="12.75">
      <c r="A37" s="24" t="s">
        <v>155</v>
      </c>
      <c r="B37" s="24" t="s">
        <v>211</v>
      </c>
      <c r="C37" s="24" t="s">
        <v>211</v>
      </c>
    </row>
    <row r="38" spans="1:3" ht="12.75">
      <c r="A38" s="24" t="s">
        <v>155</v>
      </c>
      <c r="B38" s="24" t="s">
        <v>212</v>
      </c>
      <c r="C38" s="24" t="s">
        <v>212</v>
      </c>
    </row>
    <row r="39" spans="1:3" ht="12.75">
      <c r="A39" s="24" t="s">
        <v>155</v>
      </c>
      <c r="B39" s="24" t="s">
        <v>214</v>
      </c>
      <c r="C39" s="24" t="s">
        <v>214</v>
      </c>
    </row>
    <row r="40" spans="1:3" ht="12.75">
      <c r="A40" s="24" t="s">
        <v>155</v>
      </c>
      <c r="B40" s="24" t="s">
        <v>215</v>
      </c>
      <c r="C40" s="24" t="s">
        <v>215</v>
      </c>
    </row>
    <row r="41" spans="1:3" ht="12.75">
      <c r="A41" s="24" t="s">
        <v>155</v>
      </c>
      <c r="B41" s="24" t="s">
        <v>217</v>
      </c>
      <c r="C41" s="24" t="s">
        <v>217</v>
      </c>
    </row>
    <row r="42" spans="1:3" ht="12.75">
      <c r="A42" s="24" t="s">
        <v>155</v>
      </c>
      <c r="B42" s="24" t="s">
        <v>218</v>
      </c>
      <c r="C42" s="24" t="s">
        <v>218</v>
      </c>
    </row>
    <row r="43" spans="1:3" ht="12.75">
      <c r="A43" s="24" t="s">
        <v>155</v>
      </c>
      <c r="B43" s="24" t="s">
        <v>176</v>
      </c>
      <c r="C43" s="24" t="s">
        <v>321</v>
      </c>
    </row>
    <row r="44" spans="1:4" ht="12.75">
      <c r="A44" s="24" t="s">
        <v>155</v>
      </c>
      <c r="B44" s="24" t="s">
        <v>333</v>
      </c>
      <c r="C44" s="24" t="s">
        <v>359</v>
      </c>
      <c r="D44" s="24" t="s">
        <v>332</v>
      </c>
    </row>
    <row r="45" spans="1:3" ht="12.75">
      <c r="A45" s="24" t="s">
        <v>155</v>
      </c>
      <c r="B45" s="24" t="s">
        <v>219</v>
      </c>
      <c r="C45" s="24" t="s">
        <v>219</v>
      </c>
    </row>
    <row r="46" spans="1:3" ht="12.75">
      <c r="A46" s="24" t="s">
        <v>155</v>
      </c>
      <c r="B46" s="24" t="s">
        <v>220</v>
      </c>
      <c r="C46" s="24" t="s">
        <v>220</v>
      </c>
    </row>
    <row r="47" spans="1:3" ht="12.75">
      <c r="A47" s="24" t="s">
        <v>155</v>
      </c>
      <c r="B47" s="24" t="s">
        <v>221</v>
      </c>
      <c r="C47" s="24" t="s">
        <v>221</v>
      </c>
    </row>
    <row r="48" spans="1:3" ht="12.75">
      <c r="A48" s="24" t="s">
        <v>155</v>
      </c>
      <c r="B48" s="24" t="s">
        <v>222</v>
      </c>
      <c r="C48" s="24" t="s">
        <v>222</v>
      </c>
    </row>
    <row r="49" spans="1:3" ht="12.75">
      <c r="A49" s="24" t="s">
        <v>155</v>
      </c>
      <c r="B49" s="24" t="s">
        <v>224</v>
      </c>
      <c r="C49" s="24" t="s">
        <v>224</v>
      </c>
    </row>
    <row r="50" spans="1:3" ht="12.75">
      <c r="A50" s="24" t="s">
        <v>155</v>
      </c>
      <c r="B50" s="24" t="s">
        <v>225</v>
      </c>
      <c r="C50" s="24" t="s">
        <v>225</v>
      </c>
    </row>
    <row r="51" spans="1:3" ht="12.75">
      <c r="A51" s="24" t="s">
        <v>155</v>
      </c>
      <c r="B51" s="24" t="s">
        <v>226</v>
      </c>
      <c r="C51" s="24" t="s">
        <v>226</v>
      </c>
    </row>
    <row r="52" spans="1:3" ht="12.75">
      <c r="A52" s="24" t="s">
        <v>155</v>
      </c>
      <c r="B52" s="24" t="s">
        <v>227</v>
      </c>
      <c r="C52" s="24" t="s">
        <v>227</v>
      </c>
    </row>
    <row r="53" spans="1:3" ht="12.75">
      <c r="A53" s="24" t="s">
        <v>155</v>
      </c>
      <c r="B53" s="24" t="s">
        <v>229</v>
      </c>
      <c r="C53" s="24" t="s">
        <v>229</v>
      </c>
    </row>
    <row r="54" spans="1:3" ht="12.75">
      <c r="A54" s="24" t="s">
        <v>155</v>
      </c>
      <c r="B54" s="24" t="s">
        <v>230</v>
      </c>
      <c r="C54" s="24" t="s">
        <v>230</v>
      </c>
    </row>
    <row r="55" spans="1:3" ht="12.75">
      <c r="A55" s="24" t="s">
        <v>155</v>
      </c>
      <c r="B55" s="24" t="s">
        <v>231</v>
      </c>
      <c r="C55" s="24" t="s">
        <v>231</v>
      </c>
    </row>
    <row r="56" spans="1:3" ht="12.75">
      <c r="A56" s="24" t="s">
        <v>155</v>
      </c>
      <c r="B56" s="24" t="s">
        <v>232</v>
      </c>
      <c r="C56" s="24" t="s">
        <v>232</v>
      </c>
    </row>
    <row r="57" spans="1:3" ht="12.75">
      <c r="A57" s="24" t="s">
        <v>155</v>
      </c>
      <c r="B57" s="24" t="s">
        <v>233</v>
      </c>
      <c r="C57" s="24" t="s">
        <v>233</v>
      </c>
    </row>
    <row r="58" spans="1:3" ht="12.75">
      <c r="A58" s="24" t="s">
        <v>155</v>
      </c>
      <c r="B58" s="24" t="s">
        <v>234</v>
      </c>
      <c r="C58" s="24" t="s">
        <v>234</v>
      </c>
    </row>
    <row r="59" spans="1:3" ht="12.75">
      <c r="A59" s="24" t="s">
        <v>155</v>
      </c>
      <c r="B59" s="24" t="s">
        <v>235</v>
      </c>
      <c r="C59" s="24" t="s">
        <v>235</v>
      </c>
    </row>
    <row r="60" spans="1:3" ht="12.75">
      <c r="A60" s="24" t="s">
        <v>155</v>
      </c>
      <c r="B60" s="24" t="s">
        <v>236</v>
      </c>
      <c r="C60" s="24" t="s">
        <v>236</v>
      </c>
    </row>
    <row r="61" spans="1:3" ht="12.75">
      <c r="A61" s="24" t="s">
        <v>155</v>
      </c>
      <c r="B61" s="24" t="s">
        <v>176</v>
      </c>
      <c r="C61" s="24" t="s">
        <v>321</v>
      </c>
    </row>
    <row r="62" spans="1:4" ht="12.75">
      <c r="A62" s="24" t="s">
        <v>155</v>
      </c>
      <c r="B62" s="24" t="s">
        <v>333</v>
      </c>
      <c r="C62" s="24" t="s">
        <v>360</v>
      </c>
      <c r="D62" s="24" t="s">
        <v>332</v>
      </c>
    </row>
    <row r="63" spans="1:3" ht="12.75">
      <c r="A63" s="24" t="s">
        <v>155</v>
      </c>
      <c r="B63" s="24" t="s">
        <v>237</v>
      </c>
      <c r="C63" s="24" t="s">
        <v>237</v>
      </c>
    </row>
    <row r="64" spans="1:3" ht="12.75">
      <c r="A64" s="24" t="s">
        <v>155</v>
      </c>
      <c r="B64" s="24" t="s">
        <v>238</v>
      </c>
      <c r="C64" s="24" t="s">
        <v>238</v>
      </c>
    </row>
    <row r="65" spans="1:3" ht="12.75">
      <c r="A65" s="24" t="s">
        <v>155</v>
      </c>
      <c r="B65" s="24" t="s">
        <v>239</v>
      </c>
      <c r="C65" s="24" t="s">
        <v>239</v>
      </c>
    </row>
    <row r="66" spans="1:3" ht="12.75">
      <c r="A66" s="24" t="s">
        <v>155</v>
      </c>
      <c r="B66" s="24" t="s">
        <v>240</v>
      </c>
      <c r="C66" s="24" t="s">
        <v>240</v>
      </c>
    </row>
    <row r="67" spans="1:3" ht="12.75">
      <c r="A67" s="24" t="s">
        <v>155</v>
      </c>
      <c r="B67" s="24" t="s">
        <v>241</v>
      </c>
      <c r="C67" s="24" t="s">
        <v>241</v>
      </c>
    </row>
    <row r="68" spans="1:3" ht="12.75">
      <c r="A68" s="24" t="s">
        <v>155</v>
      </c>
      <c r="B68" s="24" t="s">
        <v>242</v>
      </c>
      <c r="C68" s="24" t="s">
        <v>242</v>
      </c>
    </row>
    <row r="69" spans="1:3" ht="12.75">
      <c r="A69" s="24" t="s">
        <v>155</v>
      </c>
      <c r="B69" s="24" t="s">
        <v>325</v>
      </c>
      <c r="C69" s="24" t="s">
        <v>325</v>
      </c>
    </row>
    <row r="70" spans="1:3" ht="12.75">
      <c r="A70" s="24" t="s">
        <v>155</v>
      </c>
      <c r="B70" s="24" t="s">
        <v>326</v>
      </c>
      <c r="C70" s="24" t="s">
        <v>326</v>
      </c>
    </row>
    <row r="71" spans="1:3" ht="12.75">
      <c r="A71" s="24" t="s">
        <v>155</v>
      </c>
      <c r="B71" s="24" t="s">
        <v>243</v>
      </c>
      <c r="C71" s="24" t="s">
        <v>243</v>
      </c>
    </row>
    <row r="72" spans="1:3" ht="12.75">
      <c r="A72" s="24" t="s">
        <v>155</v>
      </c>
      <c r="B72" s="24" t="s">
        <v>244</v>
      </c>
      <c r="C72" s="24" t="s">
        <v>244</v>
      </c>
    </row>
    <row r="73" spans="1:3" ht="12.75">
      <c r="A73" s="24" t="s">
        <v>155</v>
      </c>
      <c r="B73" s="24" t="s">
        <v>245</v>
      </c>
      <c r="C73" s="24" t="s">
        <v>245</v>
      </c>
    </row>
    <row r="74" spans="1:3" ht="12.75">
      <c r="A74" s="24" t="s">
        <v>155</v>
      </c>
      <c r="B74" s="24" t="s">
        <v>246</v>
      </c>
      <c r="C74" s="24" t="s">
        <v>246</v>
      </c>
    </row>
    <row r="75" spans="1:3" ht="12.75">
      <c r="A75" s="24" t="s">
        <v>155</v>
      </c>
      <c r="B75" s="24" t="s">
        <v>248</v>
      </c>
      <c r="C75" s="24" t="s">
        <v>248</v>
      </c>
    </row>
    <row r="76" spans="1:3" ht="12.75">
      <c r="A76" s="24" t="s">
        <v>155</v>
      </c>
      <c r="B76" s="24" t="s">
        <v>249</v>
      </c>
      <c r="C76" s="24" t="s">
        <v>249</v>
      </c>
    </row>
    <row r="77" spans="1:3" ht="12.75">
      <c r="A77" s="24" t="s">
        <v>155</v>
      </c>
      <c r="B77" s="24" t="s">
        <v>251</v>
      </c>
      <c r="C77" s="24" t="s">
        <v>251</v>
      </c>
    </row>
    <row r="78" spans="1:3" ht="12.75">
      <c r="A78" s="24" t="s">
        <v>155</v>
      </c>
      <c r="B78" s="24" t="s">
        <v>252</v>
      </c>
      <c r="C78" s="24" t="s">
        <v>252</v>
      </c>
    </row>
    <row r="79" spans="1:3" ht="12.75">
      <c r="A79" s="24" t="s">
        <v>155</v>
      </c>
      <c r="B79" s="24" t="s">
        <v>176</v>
      </c>
      <c r="C79" s="24" t="s">
        <v>321</v>
      </c>
    </row>
    <row r="80" spans="1:4" ht="12.75">
      <c r="A80" s="24" t="s">
        <v>155</v>
      </c>
      <c r="B80" s="24" t="s">
        <v>333</v>
      </c>
      <c r="C80" s="24" t="s">
        <v>361</v>
      </c>
      <c r="D80" s="24" t="s">
        <v>332</v>
      </c>
    </row>
    <row r="81" spans="1:3" ht="12.75">
      <c r="A81" s="24" t="s">
        <v>155</v>
      </c>
      <c r="B81" s="24" t="s">
        <v>327</v>
      </c>
      <c r="C81" s="24" t="s">
        <v>327</v>
      </c>
    </row>
    <row r="82" spans="1:3" ht="12.75">
      <c r="A82" s="24" t="s">
        <v>155</v>
      </c>
      <c r="B82" s="24" t="s">
        <v>328</v>
      </c>
      <c r="C82" s="24" t="s">
        <v>328</v>
      </c>
    </row>
    <row r="83" spans="1:3" ht="12.75">
      <c r="A83" s="24" t="s">
        <v>155</v>
      </c>
      <c r="B83" s="24" t="s">
        <v>253</v>
      </c>
      <c r="C83" s="24" t="s">
        <v>253</v>
      </c>
    </row>
    <row r="84" spans="1:3" ht="12.75">
      <c r="A84" s="24" t="s">
        <v>155</v>
      </c>
      <c r="B84" s="24" t="s">
        <v>254</v>
      </c>
      <c r="C84" s="24" t="s">
        <v>254</v>
      </c>
    </row>
    <row r="85" spans="1:3" ht="12.75">
      <c r="A85" s="24" t="s">
        <v>155</v>
      </c>
      <c r="B85" s="24" t="s">
        <v>255</v>
      </c>
      <c r="C85" s="24" t="s">
        <v>255</v>
      </c>
    </row>
    <row r="86" spans="1:3" ht="12.75">
      <c r="A86" s="24" t="s">
        <v>155</v>
      </c>
      <c r="B86" s="24" t="s">
        <v>256</v>
      </c>
      <c r="C86" s="24" t="s">
        <v>256</v>
      </c>
    </row>
    <row r="87" spans="1:3" ht="12.75">
      <c r="A87" s="24" t="s">
        <v>155</v>
      </c>
      <c r="B87" s="24" t="s">
        <v>329</v>
      </c>
      <c r="C87" s="24" t="s">
        <v>329</v>
      </c>
    </row>
    <row r="88" spans="1:3" ht="12.75">
      <c r="A88" s="24" t="s">
        <v>155</v>
      </c>
      <c r="B88" s="24" t="s">
        <v>330</v>
      </c>
      <c r="C88" s="24" t="s">
        <v>330</v>
      </c>
    </row>
    <row r="89" spans="1:3" ht="12.75">
      <c r="A89" s="24" t="s">
        <v>155</v>
      </c>
      <c r="B89" s="24" t="s">
        <v>257</v>
      </c>
      <c r="C89" s="24" t="s">
        <v>257</v>
      </c>
    </row>
    <row r="90" spans="1:3" ht="12.75">
      <c r="A90" s="24" t="s">
        <v>155</v>
      </c>
      <c r="B90" s="24" t="s">
        <v>258</v>
      </c>
      <c r="C90" s="24" t="s">
        <v>258</v>
      </c>
    </row>
    <row r="91" spans="1:3" ht="12.75">
      <c r="A91" s="24" t="s">
        <v>155</v>
      </c>
      <c r="B91" s="24" t="s">
        <v>176</v>
      </c>
      <c r="C91" s="24" t="s">
        <v>321</v>
      </c>
    </row>
    <row r="92" spans="1:4" ht="12.75">
      <c r="A92" s="24" t="s">
        <v>155</v>
      </c>
      <c r="B92" s="24" t="s">
        <v>333</v>
      </c>
      <c r="C92" s="24" t="s">
        <v>362</v>
      </c>
      <c r="D92" s="24" t="s">
        <v>332</v>
      </c>
    </row>
    <row r="93" spans="1:3" ht="12.75">
      <c r="A93" s="24" t="s">
        <v>155</v>
      </c>
      <c r="B93" s="24" t="s">
        <v>259</v>
      </c>
      <c r="C93" s="24" t="s">
        <v>259</v>
      </c>
    </row>
    <row r="94" spans="1:3" ht="12.75">
      <c r="A94" s="24" t="s">
        <v>155</v>
      </c>
      <c r="B94" s="24" t="s">
        <v>260</v>
      </c>
      <c r="C94" s="24" t="s">
        <v>260</v>
      </c>
    </row>
    <row r="95" spans="1:3" ht="12.75">
      <c r="A95" s="24" t="s">
        <v>155</v>
      </c>
      <c r="B95" s="24" t="s">
        <v>261</v>
      </c>
      <c r="C95" s="24" t="s">
        <v>261</v>
      </c>
    </row>
    <row r="96" spans="1:3" ht="12.75">
      <c r="A96" s="24" t="s">
        <v>155</v>
      </c>
      <c r="B96" s="24" t="s">
        <v>262</v>
      </c>
      <c r="C96" s="24" t="s">
        <v>262</v>
      </c>
    </row>
    <row r="97" spans="1:3" ht="12.75">
      <c r="A97" s="24" t="s">
        <v>155</v>
      </c>
      <c r="B97" s="24" t="s">
        <v>263</v>
      </c>
      <c r="C97" s="24" t="s">
        <v>263</v>
      </c>
    </row>
    <row r="98" spans="1:3" ht="12.75">
      <c r="A98" s="24" t="s">
        <v>155</v>
      </c>
      <c r="B98" s="24" t="s">
        <v>264</v>
      </c>
      <c r="C98" s="24" t="s">
        <v>264</v>
      </c>
    </row>
    <row r="99" spans="1:3" ht="12.75">
      <c r="A99" s="24" t="s">
        <v>155</v>
      </c>
      <c r="B99" s="24" t="s">
        <v>266</v>
      </c>
      <c r="C99" s="24" t="s">
        <v>266</v>
      </c>
    </row>
    <row r="100" spans="1:3" ht="12.75">
      <c r="A100" s="24" t="s">
        <v>155</v>
      </c>
      <c r="B100" s="24" t="s">
        <v>267</v>
      </c>
      <c r="C100" s="24" t="s">
        <v>267</v>
      </c>
    </row>
    <row r="101" spans="1:3" ht="12.75">
      <c r="A101" s="24" t="s">
        <v>155</v>
      </c>
      <c r="B101" s="24" t="s">
        <v>269</v>
      </c>
      <c r="C101" s="24" t="s">
        <v>269</v>
      </c>
    </row>
    <row r="102" spans="1:3" ht="12.75">
      <c r="A102" s="24" t="s">
        <v>155</v>
      </c>
      <c r="B102" s="24" t="s">
        <v>270</v>
      </c>
      <c r="C102" s="24" t="s">
        <v>270</v>
      </c>
    </row>
    <row r="103" spans="1:3" ht="12.75">
      <c r="A103" s="24" t="s">
        <v>155</v>
      </c>
      <c r="B103" s="24" t="s">
        <v>272</v>
      </c>
      <c r="C103" s="24" t="s">
        <v>272</v>
      </c>
    </row>
    <row r="104" spans="1:3" ht="12.75">
      <c r="A104" s="24" t="s">
        <v>155</v>
      </c>
      <c r="B104" s="24" t="s">
        <v>273</v>
      </c>
      <c r="C104" s="24" t="s">
        <v>273</v>
      </c>
    </row>
    <row r="105" spans="1:3" ht="12.75">
      <c r="A105" s="24" t="s">
        <v>155</v>
      </c>
      <c r="B105" s="24" t="s">
        <v>274</v>
      </c>
      <c r="C105" s="24" t="s">
        <v>274</v>
      </c>
    </row>
    <row r="106" spans="1:3" ht="12.75">
      <c r="A106" s="24" t="s">
        <v>155</v>
      </c>
      <c r="B106" s="24" t="s">
        <v>275</v>
      </c>
      <c r="C106" s="24" t="s">
        <v>275</v>
      </c>
    </row>
    <row r="107" spans="1:3" ht="12.75">
      <c r="A107" s="24" t="s">
        <v>155</v>
      </c>
      <c r="B107" s="24" t="s">
        <v>276</v>
      </c>
      <c r="C107" s="24" t="s">
        <v>276</v>
      </c>
    </row>
    <row r="108" spans="1:3" ht="12.75">
      <c r="A108" s="24" t="s">
        <v>155</v>
      </c>
      <c r="B108" s="24" t="s">
        <v>277</v>
      </c>
      <c r="C108" s="24" t="s">
        <v>277</v>
      </c>
    </row>
    <row r="109" spans="1:3" ht="12.75">
      <c r="A109" s="24" t="s">
        <v>155</v>
      </c>
      <c r="B109" s="24" t="s">
        <v>278</v>
      </c>
      <c r="C109" s="24" t="s">
        <v>278</v>
      </c>
    </row>
    <row r="110" spans="1:3" ht="12.75">
      <c r="A110" s="24" t="s">
        <v>155</v>
      </c>
      <c r="B110" s="24" t="s">
        <v>279</v>
      </c>
      <c r="C110" s="24" t="s">
        <v>279</v>
      </c>
    </row>
    <row r="111" spans="1:3" ht="12.75">
      <c r="A111" s="24" t="s">
        <v>155</v>
      </c>
      <c r="B111" s="24" t="s">
        <v>280</v>
      </c>
      <c r="C111" s="24" t="s">
        <v>280</v>
      </c>
    </row>
    <row r="112" spans="1:3" ht="12.75">
      <c r="A112" s="24" t="s">
        <v>155</v>
      </c>
      <c r="B112" s="24" t="s">
        <v>281</v>
      </c>
      <c r="C112" s="24" t="s">
        <v>281</v>
      </c>
    </row>
    <row r="113" spans="1:3" ht="12.75">
      <c r="A113" s="24" t="s">
        <v>155</v>
      </c>
      <c r="B113" s="24" t="s">
        <v>282</v>
      </c>
      <c r="C113" s="24" t="s">
        <v>282</v>
      </c>
    </row>
    <row r="114" spans="1:3" ht="12.75">
      <c r="A114" s="24" t="s">
        <v>155</v>
      </c>
      <c r="B114" s="24" t="s">
        <v>283</v>
      </c>
      <c r="C114" s="24" t="s">
        <v>283</v>
      </c>
    </row>
    <row r="115" spans="1:3" ht="12.75">
      <c r="A115" s="24" t="s">
        <v>155</v>
      </c>
      <c r="B115" s="24" t="s">
        <v>284</v>
      </c>
      <c r="C115" s="24" t="s">
        <v>284</v>
      </c>
    </row>
    <row r="116" spans="1:3" ht="12.75">
      <c r="A116" s="24" t="s">
        <v>155</v>
      </c>
      <c r="B116" s="24" t="s">
        <v>285</v>
      </c>
      <c r="C116" s="24" t="s">
        <v>285</v>
      </c>
    </row>
    <row r="117" spans="1:3" ht="12.75">
      <c r="A117" s="24" t="s">
        <v>155</v>
      </c>
      <c r="B117" s="24" t="s">
        <v>176</v>
      </c>
      <c r="C117" s="24" t="s">
        <v>321</v>
      </c>
    </row>
    <row r="118" spans="1:4" ht="12.75">
      <c r="A118" s="24" t="s">
        <v>155</v>
      </c>
      <c r="B118" s="24" t="s">
        <v>333</v>
      </c>
      <c r="C118" s="24" t="s">
        <v>363</v>
      </c>
      <c r="D118" s="24" t="s">
        <v>332</v>
      </c>
    </row>
    <row r="119" spans="1:3" ht="12.75">
      <c r="A119" s="24" t="s">
        <v>155</v>
      </c>
      <c r="B119" s="24" t="s">
        <v>286</v>
      </c>
      <c r="C119" s="24" t="s">
        <v>286</v>
      </c>
    </row>
    <row r="120" spans="1:3" ht="12.75">
      <c r="A120" s="24" t="s">
        <v>155</v>
      </c>
      <c r="B120" s="24" t="s">
        <v>287</v>
      </c>
      <c r="C120" s="24" t="s">
        <v>287</v>
      </c>
    </row>
    <row r="121" spans="1:3" ht="12.75">
      <c r="A121" s="24" t="s">
        <v>155</v>
      </c>
      <c r="B121" s="24" t="s">
        <v>288</v>
      </c>
      <c r="C121" s="24" t="s">
        <v>288</v>
      </c>
    </row>
    <row r="122" spans="1:3" ht="12.75">
      <c r="A122" s="24" t="s">
        <v>155</v>
      </c>
      <c r="B122" s="24" t="s">
        <v>289</v>
      </c>
      <c r="C122" s="24" t="s">
        <v>289</v>
      </c>
    </row>
    <row r="123" spans="1:3" ht="12.75">
      <c r="A123" s="24" t="s">
        <v>155</v>
      </c>
      <c r="B123" s="24" t="s">
        <v>291</v>
      </c>
      <c r="C123" s="24" t="s">
        <v>291</v>
      </c>
    </row>
    <row r="124" spans="1:3" ht="12.75">
      <c r="A124" s="24" t="s">
        <v>155</v>
      </c>
      <c r="B124" s="24" t="s">
        <v>292</v>
      </c>
      <c r="C124" s="24" t="s">
        <v>292</v>
      </c>
    </row>
    <row r="125" spans="1:3" ht="12.75">
      <c r="A125" s="24" t="s">
        <v>155</v>
      </c>
      <c r="B125" s="24" t="s">
        <v>294</v>
      </c>
      <c r="C125" s="24" t="s">
        <v>294</v>
      </c>
    </row>
    <row r="126" spans="1:3" ht="12.75">
      <c r="A126" s="24" t="s">
        <v>155</v>
      </c>
      <c r="B126" s="24" t="s">
        <v>295</v>
      </c>
      <c r="C126" s="24" t="s">
        <v>295</v>
      </c>
    </row>
    <row r="127" spans="1:3" ht="12.75">
      <c r="A127" s="24" t="s">
        <v>155</v>
      </c>
      <c r="B127" s="24" t="s">
        <v>297</v>
      </c>
      <c r="C127" s="24" t="s">
        <v>297</v>
      </c>
    </row>
    <row r="128" spans="1:3" ht="12.75">
      <c r="A128" s="24" t="s">
        <v>155</v>
      </c>
      <c r="B128" s="24" t="s">
        <v>298</v>
      </c>
      <c r="C128" s="24" t="s">
        <v>298</v>
      </c>
    </row>
    <row r="129" spans="1:3" ht="12.75">
      <c r="A129" s="24" t="s">
        <v>155</v>
      </c>
      <c r="B129" s="24" t="s">
        <v>300</v>
      </c>
      <c r="C129" s="24" t="s">
        <v>300</v>
      </c>
    </row>
    <row r="130" spans="1:3" ht="12.75">
      <c r="A130" s="24" t="s">
        <v>155</v>
      </c>
      <c r="B130" s="24" t="s">
        <v>301</v>
      </c>
      <c r="C130" s="24" t="s">
        <v>301</v>
      </c>
    </row>
    <row r="131" spans="1:3" ht="12.75">
      <c r="A131" s="24" t="s">
        <v>155</v>
      </c>
      <c r="B131" s="24" t="s">
        <v>303</v>
      </c>
      <c r="C131" s="24" t="s">
        <v>303</v>
      </c>
    </row>
    <row r="132" spans="1:3" ht="12.75">
      <c r="A132" s="24" t="s">
        <v>155</v>
      </c>
      <c r="B132" s="24" t="s">
        <v>304</v>
      </c>
      <c r="C132" s="24" t="s">
        <v>304</v>
      </c>
    </row>
    <row r="133" spans="1:3" ht="12.75">
      <c r="A133" s="24" t="s">
        <v>155</v>
      </c>
      <c r="B133" s="24" t="s">
        <v>306</v>
      </c>
      <c r="C133" s="24" t="s">
        <v>306</v>
      </c>
    </row>
    <row r="134" spans="1:3" ht="12.75">
      <c r="A134" s="24" t="s">
        <v>155</v>
      </c>
      <c r="B134" s="24" t="s">
        <v>307</v>
      </c>
      <c r="C134" s="24" t="s">
        <v>307</v>
      </c>
    </row>
    <row r="135" spans="1:3" ht="12.75">
      <c r="A135" s="24" t="s">
        <v>155</v>
      </c>
      <c r="B135" s="24" t="s">
        <v>309</v>
      </c>
      <c r="C135" s="24" t="s">
        <v>309</v>
      </c>
    </row>
    <row r="136" spans="1:3" ht="12.75">
      <c r="A136" s="24" t="s">
        <v>155</v>
      </c>
      <c r="B136" s="24" t="s">
        <v>310</v>
      </c>
      <c r="C136" s="24" t="s">
        <v>310</v>
      </c>
    </row>
    <row r="137" spans="1:3" ht="12.75">
      <c r="A137" s="24" t="s">
        <v>155</v>
      </c>
      <c r="B137" s="24" t="s">
        <v>312</v>
      </c>
      <c r="C137" s="24" t="s">
        <v>312</v>
      </c>
    </row>
    <row r="138" spans="1:3" ht="12.75">
      <c r="A138" s="24" t="s">
        <v>155</v>
      </c>
      <c r="B138" s="24" t="s">
        <v>313</v>
      </c>
      <c r="C138" s="24" t="s">
        <v>313</v>
      </c>
    </row>
    <row r="139" spans="1:3" ht="12.75">
      <c r="A139" s="24" t="s">
        <v>155</v>
      </c>
      <c r="B139" s="24" t="s">
        <v>315</v>
      </c>
      <c r="C139" s="24" t="s">
        <v>315</v>
      </c>
    </row>
    <row r="140" spans="1:3" ht="12.75">
      <c r="A140" s="24" t="s">
        <v>155</v>
      </c>
      <c r="B140" s="24" t="s">
        <v>316</v>
      </c>
      <c r="C140" s="24" t="s">
        <v>316</v>
      </c>
    </row>
    <row r="141" spans="1:3" ht="12.75">
      <c r="A141" s="24" t="s">
        <v>155</v>
      </c>
      <c r="B141" s="24" t="s">
        <v>318</v>
      </c>
      <c r="C141" s="24" t="s">
        <v>318</v>
      </c>
    </row>
    <row r="142" spans="1:3" ht="12.75">
      <c r="A142" s="24" t="s">
        <v>155</v>
      </c>
      <c r="B142" s="24" t="s">
        <v>319</v>
      </c>
      <c r="C142" s="24" t="s">
        <v>319</v>
      </c>
    </row>
    <row r="143" spans="1:3" ht="12.75">
      <c r="A143" s="24" t="s">
        <v>155</v>
      </c>
      <c r="B143" s="24" t="s">
        <v>176</v>
      </c>
      <c r="C143" s="24" t="s">
        <v>320</v>
      </c>
    </row>
    <row r="144" spans="1:4" ht="12.75">
      <c r="A144" s="24" t="s">
        <v>155</v>
      </c>
      <c r="B144" s="24" t="s">
        <v>333</v>
      </c>
      <c r="C144" s="24" t="s">
        <v>331</v>
      </c>
      <c r="D144" s="24" t="s">
        <v>332</v>
      </c>
    </row>
    <row r="145" spans="1:3" ht="12.75">
      <c r="A145" s="24" t="s">
        <v>155</v>
      </c>
      <c r="B145" s="24" t="s">
        <v>176</v>
      </c>
      <c r="C145" s="24" t="s">
        <v>320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X118"/>
  <sheetViews>
    <sheetView tabSelected="1" zoomScaleSheetLayoutView="100" workbookViewId="0" topLeftCell="B1">
      <pane ySplit="1" topLeftCell="BM100" activePane="bottomLeft" state="frozen"/>
      <selection pane="topLeft" activeCell="A1" sqref="A1"/>
      <selection pane="bottomLeft" activeCell="B119" sqref="B119"/>
    </sheetView>
  </sheetViews>
  <sheetFormatPr defaultColWidth="9.00390625" defaultRowHeight="12.75"/>
  <cols>
    <col min="1" max="1" width="2.625" style="1" hidden="1" customWidth="1"/>
    <col min="2" max="110" width="0.875" style="1" customWidth="1"/>
    <col min="111" max="111" width="0.875" style="35" customWidth="1"/>
    <col min="112" max="113" width="1.00390625" style="35" customWidth="1"/>
    <col min="114" max="114" width="0.875" style="35" customWidth="1"/>
    <col min="115" max="119" width="0.875" style="38" customWidth="1"/>
    <col min="120" max="120" width="0.875" style="35" customWidth="1"/>
    <col min="121" max="128" width="1.00390625" style="35" customWidth="1"/>
    <col min="129" max="133" width="1.00390625" style="1" customWidth="1"/>
    <col min="134" max="16384" width="0.875" style="1" customWidth="1"/>
  </cols>
  <sheetData>
    <row r="1" spans="1:2" ht="27" customHeight="1">
      <c r="A1" s="1">
        <v>7</v>
      </c>
      <c r="B1" s="1">
        <v>1</v>
      </c>
    </row>
    <row r="2" spans="2:108" ht="15.75">
      <c r="B2" s="132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42:70" ht="12.75">
      <c r="AP3" s="2" t="s">
        <v>31</v>
      </c>
      <c r="AQ3" s="65" t="str">
        <f>Poks!IU2</f>
        <v> 1 января 2009 г.</v>
      </c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91:128" s="29" customFormat="1" ht="13.5" thickBot="1">
      <c r="CM4" s="134" t="s">
        <v>32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</row>
    <row r="5" spans="88:128" s="29" customFormat="1" ht="12.75">
      <c r="CJ5" s="30" t="s">
        <v>40</v>
      </c>
      <c r="CM5" s="137" t="s">
        <v>33</v>
      </c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</row>
    <row r="6" spans="88:128" s="29" customFormat="1" ht="12.75">
      <c r="CJ6" s="30" t="s">
        <v>41</v>
      </c>
      <c r="CM6" s="140"/>
      <c r="CN6" s="141"/>
      <c r="CO6" s="141"/>
      <c r="CP6" s="141"/>
      <c r="CQ6" s="141"/>
      <c r="CR6" s="142"/>
      <c r="CS6" s="143"/>
      <c r="CT6" s="141"/>
      <c r="CU6" s="141"/>
      <c r="CV6" s="141"/>
      <c r="CW6" s="141"/>
      <c r="CX6" s="142"/>
      <c r="CY6" s="143"/>
      <c r="CZ6" s="141"/>
      <c r="DA6" s="141"/>
      <c r="DB6" s="141"/>
      <c r="DC6" s="141"/>
      <c r="DD6" s="144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</row>
    <row r="7" spans="2:128" s="29" customFormat="1" ht="12.75">
      <c r="B7" s="29" t="s">
        <v>34</v>
      </c>
      <c r="O7" s="133" t="str">
        <f>IF('[1]Реквизиты'!B6=0,"",'[1]Реквизиты'!B6)</f>
        <v>Открытое акционерное общество "Уралплемцентр"</v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CJ7" s="30" t="s">
        <v>42</v>
      </c>
      <c r="CM7" s="79" t="str">
        <f>'[1]Реквизиты'!B15</f>
        <v>05075114</v>
      </c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</row>
    <row r="8" spans="2:128" s="29" customFormat="1" ht="12.75">
      <c r="B8" s="29" t="s">
        <v>35</v>
      </c>
      <c r="CJ8" s="30" t="s">
        <v>43</v>
      </c>
      <c r="CM8" s="150" t="str">
        <f>IF('[1]Реквизиты'!B4=0,"",'[1]Реквизиты'!B4)</f>
        <v>6672205867</v>
      </c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6"/>
      <c r="DG8" s="36"/>
      <c r="DH8" s="36"/>
      <c r="DI8" s="36"/>
      <c r="DJ8" s="36"/>
      <c r="DK8" s="36">
        <f>'[1]Реквизиты'!$B$159</f>
      </c>
      <c r="DL8" s="36"/>
      <c r="DM8" s="36">
        <f>'[1]Реквизиты'!$B$161</f>
      </c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</row>
    <row r="9" spans="2:128" s="29" customFormat="1" ht="12.75">
      <c r="B9" s="29" t="s">
        <v>36</v>
      </c>
      <c r="T9" s="65">
        <f>'[1]Реквизиты'!$B$156</f>
      </c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CJ9" s="30" t="s">
        <v>44</v>
      </c>
      <c r="CM9" s="79" t="str">
        <f>'[1]Реквизиты'!$B$158</f>
        <v>01.21</v>
      </c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</row>
    <row r="10" spans="2:128" s="29" customFormat="1" ht="12.75">
      <c r="B10" s="32" t="s">
        <v>37</v>
      </c>
      <c r="AX10" s="33"/>
      <c r="AY10" s="33"/>
      <c r="AZ10" s="33"/>
      <c r="BA10" s="33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CM10" s="111" t="str">
        <f>'[1]Реквизиты'!$B$160</f>
        <v>47</v>
      </c>
      <c r="CN10" s="135"/>
      <c r="CO10" s="135"/>
      <c r="CP10" s="135"/>
      <c r="CQ10" s="135"/>
      <c r="CR10" s="135"/>
      <c r="CS10" s="135"/>
      <c r="CT10" s="135"/>
      <c r="CU10" s="136"/>
      <c r="CV10" s="153" t="str">
        <f>'[1]Реквизиты'!$B$162</f>
        <v>12</v>
      </c>
      <c r="CW10" s="135"/>
      <c r="CX10" s="135"/>
      <c r="CY10" s="135"/>
      <c r="CZ10" s="135"/>
      <c r="DA10" s="135"/>
      <c r="DB10" s="135"/>
      <c r="DC10" s="135"/>
      <c r="DD10" s="154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</row>
    <row r="11" spans="2:128" s="29" customFormat="1" ht="12.75">
      <c r="B11" s="133" t="str">
        <f>CONCATENATE('[1]Реквизиты'!$B$159,"/",'[1]Реквизиты'!$B$161)</f>
        <v>/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CJ11" s="30" t="s">
        <v>45</v>
      </c>
      <c r="CM11" s="151"/>
      <c r="CN11" s="133"/>
      <c r="CO11" s="133"/>
      <c r="CP11" s="133"/>
      <c r="CQ11" s="133"/>
      <c r="CR11" s="133"/>
      <c r="CS11" s="133"/>
      <c r="CT11" s="133"/>
      <c r="CU11" s="152"/>
      <c r="CV11" s="155"/>
      <c r="CW11" s="133"/>
      <c r="CX11" s="133"/>
      <c r="CY11" s="133"/>
      <c r="CZ11" s="133"/>
      <c r="DA11" s="133"/>
      <c r="DB11" s="133"/>
      <c r="DC11" s="133"/>
      <c r="DD11" s="15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</row>
    <row r="12" spans="2:128" s="29" customFormat="1" ht="13.5" thickBot="1">
      <c r="B12" s="29" t="s">
        <v>38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CJ12" s="30" t="s">
        <v>46</v>
      </c>
      <c r="CM12" s="147" t="str">
        <f>Poks!Z2</f>
        <v>384</v>
      </c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9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</row>
    <row r="13" spans="2:128" s="29" customFormat="1" ht="12.75">
      <c r="B13" s="29" t="s">
        <v>39</v>
      </c>
      <c r="AA13" s="133">
        <f>'[1]Реквизиты'!B12</f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</row>
    <row r="14" spans="2:109" ht="13.5" thickBo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</row>
    <row r="15" spans="65:108" ht="12.75">
      <c r="BM15" s="1" t="s">
        <v>47</v>
      </c>
      <c r="CM15" s="162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4"/>
    </row>
    <row r="16" spans="65:108" ht="13.5" thickBot="1">
      <c r="BM16" s="1" t="s">
        <v>124</v>
      </c>
      <c r="CM16" s="165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7"/>
    </row>
    <row r="18" spans="2:108" ht="26.25" customHeight="1">
      <c r="B18" s="85" t="s">
        <v>49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7"/>
      <c r="BE18" s="88" t="s">
        <v>0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90"/>
      <c r="BP18" s="88" t="s">
        <v>1</v>
      </c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90"/>
      <c r="CK18" s="88" t="s">
        <v>2</v>
      </c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90"/>
    </row>
    <row r="19" spans="2:108" ht="13.5" thickBot="1">
      <c r="B19" s="91">
        <v>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3"/>
      <c r="BE19" s="94">
        <v>2</v>
      </c>
      <c r="BF19" s="95"/>
      <c r="BG19" s="95"/>
      <c r="BH19" s="95"/>
      <c r="BI19" s="95"/>
      <c r="BJ19" s="95"/>
      <c r="BK19" s="95"/>
      <c r="BL19" s="95"/>
      <c r="BM19" s="95"/>
      <c r="BN19" s="95"/>
      <c r="BO19" s="96"/>
      <c r="BP19" s="94">
        <v>3</v>
      </c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6"/>
      <c r="CK19" s="94">
        <v>4</v>
      </c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6"/>
    </row>
    <row r="20" spans="2:117" ht="12.75">
      <c r="B20" s="58" t="s">
        <v>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61" t="s">
        <v>53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3"/>
      <c r="BP20" s="99">
        <v>0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1"/>
      <c r="CK20" s="99">
        <v>0</v>
      </c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5"/>
      <c r="DK20" s="38">
        <f>BP20</f>
        <v>0</v>
      </c>
      <c r="DM20" s="38">
        <f>CK20</f>
        <v>0</v>
      </c>
    </row>
    <row r="21" spans="2:117" ht="12.75">
      <c r="B21" s="3"/>
      <c r="C21" s="67" t="s">
        <v>4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4"/>
      <c r="BE21" s="64"/>
      <c r="BF21" s="65"/>
      <c r="BG21" s="65"/>
      <c r="BH21" s="65"/>
      <c r="BI21" s="65"/>
      <c r="BJ21" s="65"/>
      <c r="BK21" s="65"/>
      <c r="BL21" s="65"/>
      <c r="BM21" s="65"/>
      <c r="BN21" s="65"/>
      <c r="BO21" s="66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4"/>
      <c r="CK21" s="102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6"/>
      <c r="DK21" s="38">
        <f aca="true" t="shared" si="0" ref="DK21:DK63">BP21</f>
        <v>0</v>
      </c>
      <c r="DM21" s="38">
        <f aca="true" t="shared" si="1" ref="DM21:DM63">CK21</f>
        <v>0</v>
      </c>
    </row>
    <row r="22" spans="2:117" ht="12.75">
      <c r="B22" s="5"/>
      <c r="C22" s="97" t="s">
        <v>5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"/>
      <c r="BE22" s="79" t="s">
        <v>54</v>
      </c>
      <c r="BF22" s="80"/>
      <c r="BG22" s="80"/>
      <c r="BH22" s="80"/>
      <c r="BI22" s="80"/>
      <c r="BJ22" s="80"/>
      <c r="BK22" s="80"/>
      <c r="BL22" s="80"/>
      <c r="BM22" s="80"/>
      <c r="BN22" s="80"/>
      <c r="BO22" s="43"/>
      <c r="BP22" s="107">
        <v>18184</v>
      </c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9"/>
      <c r="CK22" s="107">
        <v>22296</v>
      </c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10"/>
      <c r="DK22" s="38">
        <f t="shared" si="0"/>
        <v>18184</v>
      </c>
      <c r="DM22" s="38">
        <f t="shared" si="1"/>
        <v>22296</v>
      </c>
    </row>
    <row r="23" spans="2:117" ht="12.75">
      <c r="B23" s="5"/>
      <c r="C23" s="97" t="s">
        <v>6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6"/>
      <c r="BE23" s="79" t="s">
        <v>55</v>
      </c>
      <c r="BF23" s="80"/>
      <c r="BG23" s="80"/>
      <c r="BH23" s="80"/>
      <c r="BI23" s="80"/>
      <c r="BJ23" s="80"/>
      <c r="BK23" s="80"/>
      <c r="BL23" s="80"/>
      <c r="BM23" s="80"/>
      <c r="BN23" s="80"/>
      <c r="BO23" s="43"/>
      <c r="BP23" s="107">
        <v>173</v>
      </c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9"/>
      <c r="CK23" s="107">
        <v>173</v>
      </c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10"/>
      <c r="DK23" s="38">
        <f t="shared" si="0"/>
        <v>173</v>
      </c>
      <c r="DM23" s="38">
        <f t="shared" si="1"/>
        <v>173</v>
      </c>
    </row>
    <row r="24" spans="2:117" ht="12.75">
      <c r="B24" s="5"/>
      <c r="C24" s="97" t="s">
        <v>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6"/>
      <c r="BE24" s="79" t="s">
        <v>56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43"/>
      <c r="BP24" s="107">
        <v>2000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9"/>
      <c r="CK24" s="107">
        <v>1750</v>
      </c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10"/>
      <c r="DK24" s="38">
        <f t="shared" si="0"/>
        <v>2000</v>
      </c>
      <c r="DM24" s="38">
        <f t="shared" si="1"/>
        <v>1750</v>
      </c>
    </row>
    <row r="25" spans="2:117" ht="12.75">
      <c r="B25" s="5"/>
      <c r="C25" s="97" t="s">
        <v>8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6"/>
      <c r="BE25" s="79" t="s">
        <v>57</v>
      </c>
      <c r="BF25" s="80"/>
      <c r="BG25" s="80"/>
      <c r="BH25" s="80"/>
      <c r="BI25" s="80"/>
      <c r="BJ25" s="80"/>
      <c r="BK25" s="80"/>
      <c r="BL25" s="80"/>
      <c r="BM25" s="80"/>
      <c r="BN25" s="80"/>
      <c r="BO25" s="43"/>
      <c r="BP25" s="107">
        <v>0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9"/>
      <c r="CK25" s="107">
        <v>0</v>
      </c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10"/>
      <c r="DK25" s="38">
        <f t="shared" si="0"/>
        <v>0</v>
      </c>
      <c r="DM25" s="38">
        <f t="shared" si="1"/>
        <v>0</v>
      </c>
    </row>
    <row r="26" spans="2:117" ht="12.75">
      <c r="B26" s="5"/>
      <c r="C26" s="97" t="s">
        <v>9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6"/>
      <c r="BE26" s="79" t="s">
        <v>58</v>
      </c>
      <c r="BF26" s="80"/>
      <c r="BG26" s="80"/>
      <c r="BH26" s="80"/>
      <c r="BI26" s="80"/>
      <c r="BJ26" s="80"/>
      <c r="BK26" s="80"/>
      <c r="BL26" s="80"/>
      <c r="BM26" s="80"/>
      <c r="BN26" s="80"/>
      <c r="BO26" s="43"/>
      <c r="BP26" s="107">
        <v>0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9"/>
      <c r="CK26" s="107">
        <v>0</v>
      </c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10"/>
      <c r="DK26" s="38">
        <f t="shared" si="0"/>
        <v>0</v>
      </c>
      <c r="DM26" s="38">
        <f t="shared" si="1"/>
        <v>0</v>
      </c>
    </row>
    <row r="27" spans="2:117" ht="14.25" customHeight="1">
      <c r="B27" s="7"/>
      <c r="C27" s="98" t="s">
        <v>10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8"/>
      <c r="BE27" s="111" t="s">
        <v>59</v>
      </c>
      <c r="BF27" s="112"/>
      <c r="BG27" s="112"/>
      <c r="BH27" s="112"/>
      <c r="BI27" s="112"/>
      <c r="BJ27" s="112"/>
      <c r="BK27" s="112"/>
      <c r="BL27" s="112"/>
      <c r="BM27" s="112"/>
      <c r="BN27" s="112"/>
      <c r="BO27" s="113"/>
      <c r="BP27" s="114">
        <v>0</v>
      </c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6"/>
      <c r="CK27" s="114">
        <v>0</v>
      </c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7"/>
      <c r="DK27" s="38">
        <f t="shared" si="0"/>
        <v>0</v>
      </c>
      <c r="DM27" s="38">
        <f t="shared" si="1"/>
        <v>0</v>
      </c>
    </row>
    <row r="28" spans="1:109" ht="9" customHeight="1" hidden="1">
      <c r="A28" s="42"/>
      <c r="B28" s="126" t="s">
        <v>334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6"/>
      <c r="BE28" s="43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52" t="s">
        <v>336</v>
      </c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 t="s">
        <v>337</v>
      </c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3"/>
      <c r="DE28" s="1" t="s">
        <v>176</v>
      </c>
    </row>
    <row r="29" spans="1:108" ht="14.25" customHeight="1" thickBot="1">
      <c r="A29" s="41">
        <v>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43" t="s">
        <v>335</v>
      </c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52">
        <v>0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>
        <v>0</v>
      </c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/>
    </row>
    <row r="30" spans="1:108" ht="17.25" customHeight="1" hidden="1" thickBot="1">
      <c r="A30" s="4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/>
      <c r="BE30" s="48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2:117" ht="13.5" thickBot="1">
      <c r="B31" s="9"/>
      <c r="C31" s="10"/>
      <c r="D31" s="10"/>
      <c r="E31" s="10"/>
      <c r="F31" s="10"/>
      <c r="G31" s="118" t="s">
        <v>11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"/>
      <c r="BE31" s="119" t="s">
        <v>60</v>
      </c>
      <c r="BF31" s="120"/>
      <c r="BG31" s="120"/>
      <c r="BH31" s="120"/>
      <c r="BI31" s="120"/>
      <c r="BJ31" s="120"/>
      <c r="BK31" s="120"/>
      <c r="BL31" s="120"/>
      <c r="BM31" s="120"/>
      <c r="BN31" s="120"/>
      <c r="BO31" s="121"/>
      <c r="BP31" s="122">
        <f ca="1">SUM(П000010011003:П000010015003)+SUM(INDIRECT(CONCATENATE("BP",ROW(Tabl151),":BP",ROW(Сумм1903))))</f>
        <v>20357</v>
      </c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4"/>
      <c r="CK31" s="122">
        <f ca="1">SUM(CK20:DD27)+SUM(INDIRECT(CONCATENATE("CK",ROW(Tabl151),":CK",ROW(Сумм1904))))</f>
        <v>24219</v>
      </c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5"/>
      <c r="DK31" s="38">
        <f t="shared" si="0"/>
        <v>20357</v>
      </c>
      <c r="DM31" s="38">
        <f t="shared" si="1"/>
        <v>24219</v>
      </c>
    </row>
    <row r="32" spans="2:117" ht="12.75">
      <c r="B32" s="58" t="s">
        <v>12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60"/>
      <c r="BE32" s="61" t="s">
        <v>61</v>
      </c>
      <c r="BF32" s="62"/>
      <c r="BG32" s="62"/>
      <c r="BH32" s="62"/>
      <c r="BI32" s="62"/>
      <c r="BJ32" s="62"/>
      <c r="BK32" s="62"/>
      <c r="BL32" s="62"/>
      <c r="BM32" s="62"/>
      <c r="BN32" s="62"/>
      <c r="BO32" s="63"/>
      <c r="BP32" s="68">
        <f>SUM(П000020021103:Сумм2103)</f>
        <v>27254</v>
      </c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70"/>
      <c r="CK32" s="68">
        <f>SUM(П000020021104:Сумм2104)</f>
        <v>28649</v>
      </c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4"/>
      <c r="DK32" s="38">
        <f t="shared" si="0"/>
        <v>27254</v>
      </c>
      <c r="DM32" s="38">
        <f t="shared" si="1"/>
        <v>28649</v>
      </c>
    </row>
    <row r="33" spans="2:117" ht="12.75">
      <c r="B33" s="3"/>
      <c r="C33" s="67" t="s">
        <v>126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12"/>
      <c r="BE33" s="64"/>
      <c r="BF33" s="65"/>
      <c r="BG33" s="65"/>
      <c r="BH33" s="65"/>
      <c r="BI33" s="65"/>
      <c r="BJ33" s="65"/>
      <c r="BK33" s="65"/>
      <c r="BL33" s="65"/>
      <c r="BM33" s="65"/>
      <c r="BN33" s="65"/>
      <c r="BO33" s="66"/>
      <c r="BP33" s="71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3"/>
      <c r="CK33" s="71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5"/>
      <c r="DK33" s="38">
        <f t="shared" si="0"/>
        <v>0</v>
      </c>
      <c r="DM33" s="38">
        <f t="shared" si="1"/>
        <v>0</v>
      </c>
    </row>
    <row r="34" spans="2:117" ht="12.75">
      <c r="B34" s="7"/>
      <c r="C34" s="8"/>
      <c r="D34" s="8"/>
      <c r="E34" s="8"/>
      <c r="F34" s="8"/>
      <c r="G34" s="127" t="s">
        <v>13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3"/>
      <c r="BE34" s="111" t="s">
        <v>198</v>
      </c>
      <c r="BF34" s="112"/>
      <c r="BG34" s="112"/>
      <c r="BH34" s="112"/>
      <c r="BI34" s="112"/>
      <c r="BJ34" s="112"/>
      <c r="BK34" s="112"/>
      <c r="BL34" s="112"/>
      <c r="BM34" s="112"/>
      <c r="BN34" s="112"/>
      <c r="BO34" s="113"/>
      <c r="BP34" s="128">
        <v>1309</v>
      </c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30"/>
      <c r="CK34" s="114">
        <v>1449</v>
      </c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7"/>
      <c r="DK34" s="38">
        <f t="shared" si="0"/>
        <v>1309</v>
      </c>
      <c r="DM34" s="38">
        <f t="shared" si="1"/>
        <v>1449</v>
      </c>
    </row>
    <row r="35" spans="2:117" ht="12.75">
      <c r="B35" s="3"/>
      <c r="C35" s="4"/>
      <c r="D35" s="4"/>
      <c r="E35" s="67" t="s">
        <v>14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12"/>
      <c r="BE35" s="64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102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4"/>
      <c r="CK35" s="102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6"/>
      <c r="DK35" s="38">
        <f t="shared" si="0"/>
        <v>0</v>
      </c>
      <c r="DM35" s="38">
        <f t="shared" si="1"/>
        <v>0</v>
      </c>
    </row>
    <row r="36" spans="2:117" ht="12.75">
      <c r="B36" s="5"/>
      <c r="C36" s="6"/>
      <c r="D36" s="6"/>
      <c r="E36" s="67" t="s">
        <v>15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14"/>
      <c r="BE36" s="79" t="s">
        <v>201</v>
      </c>
      <c r="BF36" s="80"/>
      <c r="BG36" s="80"/>
      <c r="BH36" s="80"/>
      <c r="BI36" s="80"/>
      <c r="BJ36" s="80"/>
      <c r="BK36" s="80"/>
      <c r="BL36" s="80"/>
      <c r="BM36" s="80"/>
      <c r="BN36" s="80"/>
      <c r="BO36" s="43"/>
      <c r="BP36" s="107">
        <v>601</v>
      </c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9"/>
      <c r="CK36" s="107">
        <v>492</v>
      </c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10"/>
      <c r="DK36" s="38">
        <f t="shared" si="0"/>
        <v>601</v>
      </c>
      <c r="DM36" s="38">
        <f t="shared" si="1"/>
        <v>492</v>
      </c>
    </row>
    <row r="37" spans="2:117" ht="12.75">
      <c r="B37" s="5"/>
      <c r="C37" s="6"/>
      <c r="D37" s="6"/>
      <c r="E37" s="67" t="s">
        <v>16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14"/>
      <c r="BE37" s="79" t="s">
        <v>204</v>
      </c>
      <c r="BF37" s="80"/>
      <c r="BG37" s="80"/>
      <c r="BH37" s="80"/>
      <c r="BI37" s="80"/>
      <c r="BJ37" s="80"/>
      <c r="BK37" s="80"/>
      <c r="BL37" s="80"/>
      <c r="BM37" s="80"/>
      <c r="BN37" s="80"/>
      <c r="BO37" s="43"/>
      <c r="BP37" s="107">
        <v>0</v>
      </c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9"/>
      <c r="CK37" s="107">
        <v>0</v>
      </c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10"/>
      <c r="DK37" s="38">
        <f t="shared" si="0"/>
        <v>0</v>
      </c>
      <c r="DM37" s="38">
        <f t="shared" si="1"/>
        <v>0</v>
      </c>
    </row>
    <row r="38" spans="2:117" ht="12.75">
      <c r="B38" s="5"/>
      <c r="C38" s="6"/>
      <c r="D38" s="6"/>
      <c r="E38" s="67" t="s">
        <v>17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14"/>
      <c r="BE38" s="79" t="s">
        <v>207</v>
      </c>
      <c r="BF38" s="80"/>
      <c r="BG38" s="80"/>
      <c r="BH38" s="80"/>
      <c r="BI38" s="80"/>
      <c r="BJ38" s="80"/>
      <c r="BK38" s="80"/>
      <c r="BL38" s="80"/>
      <c r="BM38" s="80"/>
      <c r="BN38" s="80"/>
      <c r="BO38" s="43"/>
      <c r="BP38" s="107">
        <v>25297</v>
      </c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9"/>
      <c r="CK38" s="107">
        <v>26641</v>
      </c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10"/>
      <c r="DK38" s="38">
        <f t="shared" si="0"/>
        <v>25297</v>
      </c>
      <c r="DM38" s="38">
        <f t="shared" si="1"/>
        <v>26641</v>
      </c>
    </row>
    <row r="39" spans="2:117" ht="12.75">
      <c r="B39" s="5"/>
      <c r="C39" s="6"/>
      <c r="D39" s="6"/>
      <c r="E39" s="67" t="s">
        <v>18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14"/>
      <c r="BE39" s="79" t="s">
        <v>210</v>
      </c>
      <c r="BF39" s="80"/>
      <c r="BG39" s="80"/>
      <c r="BH39" s="80"/>
      <c r="BI39" s="80"/>
      <c r="BJ39" s="80"/>
      <c r="BK39" s="80"/>
      <c r="BL39" s="80"/>
      <c r="BM39" s="80"/>
      <c r="BN39" s="80"/>
      <c r="BO39" s="43"/>
      <c r="BP39" s="107">
        <v>0</v>
      </c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9"/>
      <c r="CK39" s="107">
        <v>0</v>
      </c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10"/>
      <c r="DK39" s="38">
        <f t="shared" si="0"/>
        <v>0</v>
      </c>
      <c r="DM39" s="38">
        <f t="shared" si="1"/>
        <v>0</v>
      </c>
    </row>
    <row r="40" spans="2:117" ht="12.75">
      <c r="B40" s="5"/>
      <c r="C40" s="6"/>
      <c r="D40" s="6"/>
      <c r="E40" s="67" t="s">
        <v>19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14"/>
      <c r="BE40" s="79" t="s">
        <v>213</v>
      </c>
      <c r="BF40" s="80"/>
      <c r="BG40" s="80"/>
      <c r="BH40" s="80"/>
      <c r="BI40" s="80"/>
      <c r="BJ40" s="80"/>
      <c r="BK40" s="80"/>
      <c r="BL40" s="80"/>
      <c r="BM40" s="80"/>
      <c r="BN40" s="80"/>
      <c r="BO40" s="43"/>
      <c r="BP40" s="107">
        <v>47</v>
      </c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9"/>
      <c r="CK40" s="107">
        <v>67</v>
      </c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10"/>
      <c r="DK40" s="38">
        <f t="shared" si="0"/>
        <v>47</v>
      </c>
      <c r="DM40" s="38">
        <f t="shared" si="1"/>
        <v>67</v>
      </c>
    </row>
    <row r="41" spans="2:117" ht="12.75">
      <c r="B41" s="5"/>
      <c r="C41" s="6"/>
      <c r="D41" s="6"/>
      <c r="E41" s="67" t="s">
        <v>20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14"/>
      <c r="BE41" s="79" t="s">
        <v>216</v>
      </c>
      <c r="BF41" s="80"/>
      <c r="BG41" s="80"/>
      <c r="BH41" s="80"/>
      <c r="BI41" s="80"/>
      <c r="BJ41" s="80"/>
      <c r="BK41" s="80"/>
      <c r="BL41" s="80"/>
      <c r="BM41" s="80"/>
      <c r="BN41" s="80"/>
      <c r="BO41" s="43"/>
      <c r="BP41" s="107">
        <v>0</v>
      </c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9"/>
      <c r="CK41" s="107">
        <v>0</v>
      </c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10"/>
      <c r="DK41" s="38">
        <f t="shared" si="0"/>
        <v>0</v>
      </c>
      <c r="DM41" s="38">
        <f t="shared" si="1"/>
        <v>0</v>
      </c>
    </row>
    <row r="42" spans="2:109" ht="12.75" hidden="1">
      <c r="B42" s="45" t="s">
        <v>339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56"/>
      <c r="BE42" s="43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52" t="s">
        <v>340</v>
      </c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 t="s">
        <v>341</v>
      </c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  <c r="DE42" s="1" t="s">
        <v>176</v>
      </c>
    </row>
    <row r="43" spans="1:108" ht="12.75">
      <c r="A43" s="1">
        <v>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43" t="s">
        <v>338</v>
      </c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52">
        <v>0</v>
      </c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>
        <v>0</v>
      </c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</row>
    <row r="44" spans="2:108" ht="12.75" hidden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56"/>
      <c r="BE44" s="43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2:117" ht="25.5" customHeight="1">
      <c r="B45" s="3"/>
      <c r="C45" s="131" t="s">
        <v>21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2"/>
      <c r="BE45" s="64" t="s">
        <v>62</v>
      </c>
      <c r="BF45" s="65"/>
      <c r="BG45" s="65"/>
      <c r="BH45" s="65"/>
      <c r="BI45" s="65"/>
      <c r="BJ45" s="65"/>
      <c r="BK45" s="65"/>
      <c r="BL45" s="65"/>
      <c r="BM45" s="65"/>
      <c r="BN45" s="65"/>
      <c r="BO45" s="66"/>
      <c r="BP45" s="102">
        <v>0</v>
      </c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4"/>
      <c r="CK45" s="102">
        <v>0</v>
      </c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6"/>
      <c r="DK45" s="38">
        <f t="shared" si="0"/>
        <v>0</v>
      </c>
      <c r="DM45" s="38">
        <f t="shared" si="1"/>
        <v>0</v>
      </c>
    </row>
    <row r="46" spans="2:117" ht="38.25" customHeight="1">
      <c r="B46" s="5"/>
      <c r="C46" s="97" t="s">
        <v>22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14"/>
      <c r="BE46" s="79" t="s">
        <v>63</v>
      </c>
      <c r="BF46" s="80"/>
      <c r="BG46" s="80"/>
      <c r="BH46" s="80"/>
      <c r="BI46" s="80"/>
      <c r="BJ46" s="80"/>
      <c r="BK46" s="80"/>
      <c r="BL46" s="80"/>
      <c r="BM46" s="80"/>
      <c r="BN46" s="80"/>
      <c r="BO46" s="43"/>
      <c r="BP46" s="107">
        <v>0</v>
      </c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9"/>
      <c r="CK46" s="107">
        <v>0</v>
      </c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10"/>
      <c r="DK46" s="38">
        <f t="shared" si="0"/>
        <v>0</v>
      </c>
      <c r="DM46" s="38">
        <f t="shared" si="1"/>
        <v>0</v>
      </c>
    </row>
    <row r="47" spans="2:117" ht="12.75">
      <c r="B47" s="5"/>
      <c r="C47" s="6"/>
      <c r="D47" s="6"/>
      <c r="E47" s="77" t="s">
        <v>23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14"/>
      <c r="BE47" s="79" t="s">
        <v>223</v>
      </c>
      <c r="BF47" s="80"/>
      <c r="BG47" s="80"/>
      <c r="BH47" s="80"/>
      <c r="BI47" s="80"/>
      <c r="BJ47" s="80"/>
      <c r="BK47" s="80"/>
      <c r="BL47" s="80"/>
      <c r="BM47" s="80"/>
      <c r="BN47" s="80"/>
      <c r="BO47" s="43"/>
      <c r="BP47" s="107">
        <v>0</v>
      </c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9"/>
      <c r="CK47" s="107">
        <v>0</v>
      </c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10"/>
      <c r="DK47" s="38">
        <f t="shared" si="0"/>
        <v>0</v>
      </c>
      <c r="DM47" s="38">
        <f t="shared" si="1"/>
        <v>0</v>
      </c>
    </row>
    <row r="48" spans="2:117" ht="25.5" customHeight="1">
      <c r="B48" s="5"/>
      <c r="C48" s="97" t="s">
        <v>24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14"/>
      <c r="BE48" s="79" t="s">
        <v>64</v>
      </c>
      <c r="BF48" s="80"/>
      <c r="BG48" s="80"/>
      <c r="BH48" s="80"/>
      <c r="BI48" s="80"/>
      <c r="BJ48" s="80"/>
      <c r="BK48" s="80"/>
      <c r="BL48" s="80"/>
      <c r="BM48" s="80"/>
      <c r="BN48" s="80"/>
      <c r="BO48" s="43"/>
      <c r="BP48" s="107">
        <v>6842</v>
      </c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9"/>
      <c r="CK48" s="107">
        <v>2529</v>
      </c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10"/>
      <c r="DK48" s="38">
        <f t="shared" si="0"/>
        <v>6842</v>
      </c>
      <c r="DM48" s="38">
        <f t="shared" si="1"/>
        <v>2529</v>
      </c>
    </row>
    <row r="49" spans="2:117" ht="12.75">
      <c r="B49" s="5"/>
      <c r="C49" s="6"/>
      <c r="D49" s="6"/>
      <c r="E49" s="77" t="s">
        <v>23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14"/>
      <c r="BE49" s="79" t="s">
        <v>228</v>
      </c>
      <c r="BF49" s="80"/>
      <c r="BG49" s="80"/>
      <c r="BH49" s="80"/>
      <c r="BI49" s="80"/>
      <c r="BJ49" s="80"/>
      <c r="BK49" s="80"/>
      <c r="BL49" s="80"/>
      <c r="BM49" s="80"/>
      <c r="BN49" s="80"/>
      <c r="BO49" s="43"/>
      <c r="BP49" s="107">
        <v>1334</v>
      </c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9"/>
      <c r="CK49" s="107">
        <v>1795</v>
      </c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10"/>
      <c r="DK49" s="38">
        <f t="shared" si="0"/>
        <v>1334</v>
      </c>
      <c r="DM49" s="38">
        <f t="shared" si="1"/>
        <v>1795</v>
      </c>
    </row>
    <row r="50" spans="2:117" ht="12.75">
      <c r="B50" s="5"/>
      <c r="C50" s="97" t="s">
        <v>25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14"/>
      <c r="BE50" s="79" t="s">
        <v>65</v>
      </c>
      <c r="BF50" s="80"/>
      <c r="BG50" s="80"/>
      <c r="BH50" s="80"/>
      <c r="BI50" s="80"/>
      <c r="BJ50" s="80"/>
      <c r="BK50" s="80"/>
      <c r="BL50" s="80"/>
      <c r="BM50" s="80"/>
      <c r="BN50" s="80"/>
      <c r="BO50" s="43"/>
      <c r="BP50" s="107">
        <v>0</v>
      </c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9"/>
      <c r="CK50" s="107">
        <v>0</v>
      </c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10"/>
      <c r="DK50" s="38">
        <f t="shared" si="0"/>
        <v>0</v>
      </c>
      <c r="DM50" s="38">
        <f t="shared" si="1"/>
        <v>0</v>
      </c>
    </row>
    <row r="51" spans="2:117" ht="12.75">
      <c r="B51" s="5"/>
      <c r="C51" s="97" t="s">
        <v>26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14"/>
      <c r="BE51" s="79" t="s">
        <v>66</v>
      </c>
      <c r="BF51" s="80"/>
      <c r="BG51" s="80"/>
      <c r="BH51" s="80"/>
      <c r="BI51" s="80"/>
      <c r="BJ51" s="80"/>
      <c r="BK51" s="80"/>
      <c r="BL51" s="80"/>
      <c r="BM51" s="80"/>
      <c r="BN51" s="80"/>
      <c r="BO51" s="43"/>
      <c r="BP51" s="107">
        <v>407</v>
      </c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9"/>
      <c r="CK51" s="107">
        <v>940</v>
      </c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10"/>
      <c r="DK51" s="38">
        <f t="shared" si="0"/>
        <v>407</v>
      </c>
      <c r="DM51" s="38">
        <f t="shared" si="1"/>
        <v>940</v>
      </c>
    </row>
    <row r="52" spans="2:117" ht="12.75" customHeight="1">
      <c r="B52" s="7"/>
      <c r="C52" s="98" t="s">
        <v>27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13"/>
      <c r="BE52" s="111" t="s">
        <v>67</v>
      </c>
      <c r="BF52" s="112"/>
      <c r="BG52" s="112"/>
      <c r="BH52" s="112"/>
      <c r="BI52" s="112"/>
      <c r="BJ52" s="112"/>
      <c r="BK52" s="112"/>
      <c r="BL52" s="112"/>
      <c r="BM52" s="112"/>
      <c r="BN52" s="112"/>
      <c r="BO52" s="113"/>
      <c r="BP52" s="114">
        <v>0</v>
      </c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6"/>
      <c r="CK52" s="114">
        <v>0</v>
      </c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7"/>
      <c r="DK52" s="38">
        <f t="shared" si="0"/>
        <v>0</v>
      </c>
      <c r="DM52" s="38">
        <f t="shared" si="1"/>
        <v>0</v>
      </c>
    </row>
    <row r="53" spans="2:109" ht="7.5" customHeight="1" hidden="1">
      <c r="B53" s="45" t="s">
        <v>342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56"/>
      <c r="BE53" s="43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52" t="s">
        <v>343</v>
      </c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 t="s">
        <v>344</v>
      </c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3"/>
      <c r="DE53" s="1" t="s">
        <v>176</v>
      </c>
    </row>
    <row r="54" spans="1:108" ht="14.25" customHeight="1" thickBot="1">
      <c r="A54" s="1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5"/>
      <c r="BE54" s="43" t="s">
        <v>345</v>
      </c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52">
        <v>0</v>
      </c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>
        <v>0</v>
      </c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3"/>
    </row>
    <row r="55" spans="2:108" ht="11.25" customHeight="1" hidden="1" thickBo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7"/>
      <c r="BE55" s="48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</row>
    <row r="56" spans="2:117" ht="13.5" thickBot="1">
      <c r="B56" s="3"/>
      <c r="C56" s="4"/>
      <c r="D56" s="4"/>
      <c r="E56" s="4"/>
      <c r="F56" s="4"/>
      <c r="G56" s="67" t="s">
        <v>28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4"/>
      <c r="BE56" s="119" t="s">
        <v>68</v>
      </c>
      <c r="BF56" s="120"/>
      <c r="BG56" s="120"/>
      <c r="BH56" s="120"/>
      <c r="BI56" s="120"/>
      <c r="BJ56" s="120"/>
      <c r="BK56" s="120"/>
      <c r="BL56" s="120"/>
      <c r="BM56" s="120"/>
      <c r="BN56" s="120"/>
      <c r="BO56" s="121"/>
      <c r="BP56" s="122">
        <f ca="1">BP32+BP45+BP46+BP48+BP50+BP51+BP52+SUM(INDIRECT(CONCATENATE("BP",ROW(Tabl271),":BP",ROW(Сумм2713))))</f>
        <v>34503</v>
      </c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4"/>
      <c r="CK56" s="122">
        <f ca="1">CK32+CK45+CK46+CK48+CK50+CK51+CK52+SUM(INDIRECT(CONCATENATE("CK",ROW(Tabl271),":CK",ROW(Сумм2714))))</f>
        <v>32118</v>
      </c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5"/>
      <c r="DK56" s="38">
        <f t="shared" si="0"/>
        <v>34503</v>
      </c>
      <c r="DM56" s="38">
        <f t="shared" si="1"/>
        <v>32118</v>
      </c>
    </row>
    <row r="57" spans="2:117" ht="13.5" thickBot="1">
      <c r="B57" s="168" t="s">
        <v>29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19" t="s">
        <v>69</v>
      </c>
      <c r="BF57" s="120"/>
      <c r="BG57" s="120"/>
      <c r="BH57" s="120"/>
      <c r="BI57" s="120"/>
      <c r="BJ57" s="120"/>
      <c r="BK57" s="120"/>
      <c r="BL57" s="120"/>
      <c r="BM57" s="120"/>
      <c r="BN57" s="120"/>
      <c r="BO57" s="121"/>
      <c r="BP57" s="122">
        <f>П000010019003+П000020029003</f>
        <v>54860</v>
      </c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4"/>
      <c r="CK57" s="122">
        <f>П000010019004+П000020029004</f>
        <v>56337</v>
      </c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5"/>
      <c r="DK57" s="38">
        <f t="shared" si="0"/>
        <v>54860</v>
      </c>
      <c r="DM57" s="38">
        <f t="shared" si="1"/>
        <v>56337</v>
      </c>
    </row>
    <row r="58" spans="115:117" ht="12.75">
      <c r="DK58" s="38">
        <f t="shared" si="0"/>
        <v>0</v>
      </c>
      <c r="DM58" s="38">
        <f t="shared" si="1"/>
        <v>0</v>
      </c>
    </row>
    <row r="59" spans="108:117" ht="12.75">
      <c r="DD59" s="2" t="s">
        <v>125</v>
      </c>
      <c r="DK59" s="38">
        <f t="shared" si="0"/>
        <v>0</v>
      </c>
      <c r="DM59" s="38">
        <f t="shared" si="1"/>
        <v>0</v>
      </c>
    </row>
    <row r="60" spans="2:117" ht="26.25" customHeight="1">
      <c r="B60" s="85" t="s">
        <v>48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7"/>
      <c r="BE60" s="88" t="s">
        <v>0</v>
      </c>
      <c r="BF60" s="89"/>
      <c r="BG60" s="89"/>
      <c r="BH60" s="89"/>
      <c r="BI60" s="89"/>
      <c r="BJ60" s="89"/>
      <c r="BK60" s="89"/>
      <c r="BL60" s="89"/>
      <c r="BM60" s="89"/>
      <c r="BN60" s="89"/>
      <c r="BO60" s="90"/>
      <c r="BP60" s="88" t="s">
        <v>1</v>
      </c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90"/>
      <c r="CK60" s="88" t="s">
        <v>2</v>
      </c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90"/>
      <c r="DK60" s="38" t="str">
        <f t="shared" si="0"/>
        <v>На начало отчетного года</v>
      </c>
      <c r="DM60" s="38" t="str">
        <f t="shared" si="1"/>
        <v>На конец отчетного периода</v>
      </c>
    </row>
    <row r="61" spans="2:117" ht="13.5" thickBot="1">
      <c r="B61" s="91">
        <v>1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3"/>
      <c r="BE61" s="94">
        <v>2</v>
      </c>
      <c r="BF61" s="95"/>
      <c r="BG61" s="95"/>
      <c r="BH61" s="95"/>
      <c r="BI61" s="95"/>
      <c r="BJ61" s="95"/>
      <c r="BK61" s="95"/>
      <c r="BL61" s="95"/>
      <c r="BM61" s="95"/>
      <c r="BN61" s="95"/>
      <c r="BO61" s="96"/>
      <c r="BP61" s="94">
        <v>3</v>
      </c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6"/>
      <c r="CK61" s="94">
        <v>4</v>
      </c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6"/>
      <c r="DK61" s="38">
        <f t="shared" si="0"/>
        <v>3</v>
      </c>
      <c r="DM61" s="38">
        <f t="shared" si="1"/>
        <v>4</v>
      </c>
    </row>
    <row r="62" spans="2:117" ht="12.75">
      <c r="B62" s="58" t="s">
        <v>50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61" t="s">
        <v>103</v>
      </c>
      <c r="BF62" s="62"/>
      <c r="BG62" s="62"/>
      <c r="BH62" s="62"/>
      <c r="BI62" s="62"/>
      <c r="BJ62" s="62"/>
      <c r="BK62" s="62"/>
      <c r="BL62" s="62"/>
      <c r="BM62" s="62"/>
      <c r="BN62" s="62"/>
      <c r="BO62" s="63"/>
      <c r="BP62" s="99">
        <v>33389</v>
      </c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1"/>
      <c r="CK62" s="99">
        <v>33389</v>
      </c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5"/>
      <c r="DK62" s="38">
        <f t="shared" si="0"/>
        <v>33389</v>
      </c>
      <c r="DM62" s="38">
        <f t="shared" si="1"/>
        <v>33389</v>
      </c>
    </row>
    <row r="63" spans="2:117" ht="12.75">
      <c r="B63" s="3"/>
      <c r="C63" s="67" t="s">
        <v>51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4"/>
      <c r="BE63" s="64"/>
      <c r="BF63" s="65"/>
      <c r="BG63" s="65"/>
      <c r="BH63" s="65"/>
      <c r="BI63" s="65"/>
      <c r="BJ63" s="65"/>
      <c r="BK63" s="65"/>
      <c r="BL63" s="65"/>
      <c r="BM63" s="65"/>
      <c r="BN63" s="65"/>
      <c r="BO63" s="66"/>
      <c r="BP63" s="102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4"/>
      <c r="CK63" s="102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6"/>
      <c r="DK63" s="38">
        <f t="shared" si="0"/>
        <v>0</v>
      </c>
      <c r="DM63" s="38">
        <f t="shared" si="1"/>
        <v>0</v>
      </c>
    </row>
    <row r="64" spans="2:117" ht="12.75">
      <c r="B64" s="5"/>
      <c r="C64" s="97" t="s">
        <v>52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6"/>
      <c r="BE64" s="79" t="s">
        <v>367</v>
      </c>
      <c r="BF64" s="80"/>
      <c r="BG64" s="80"/>
      <c r="BH64" s="80"/>
      <c r="BI64" s="80"/>
      <c r="BJ64" s="80"/>
      <c r="BK64" s="80"/>
      <c r="BL64" s="80"/>
      <c r="BM64" s="80"/>
      <c r="BN64" s="80"/>
      <c r="BO64" s="43"/>
      <c r="BP64" s="159">
        <v>0</v>
      </c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70"/>
      <c r="CK64" s="159">
        <v>0</v>
      </c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1"/>
      <c r="DK64" s="38" t="str">
        <f>IF(BR64=0,"0",CONCATENATE("-",BR64))</f>
        <v>0</v>
      </c>
      <c r="DM64" s="38" t="str">
        <f>IF(CM64=0,"0",CONCATENATE("-",CM64))</f>
        <v>0</v>
      </c>
    </row>
    <row r="65" spans="2:117" ht="12.75">
      <c r="B65" s="5"/>
      <c r="C65" s="97" t="s">
        <v>70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6"/>
      <c r="BE65" s="79" t="s">
        <v>104</v>
      </c>
      <c r="BF65" s="80"/>
      <c r="BG65" s="80"/>
      <c r="BH65" s="80"/>
      <c r="BI65" s="80"/>
      <c r="BJ65" s="80"/>
      <c r="BK65" s="80"/>
      <c r="BL65" s="80"/>
      <c r="BM65" s="80"/>
      <c r="BN65" s="80"/>
      <c r="BO65" s="43"/>
      <c r="BP65" s="107">
        <v>0</v>
      </c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9"/>
      <c r="CK65" s="107">
        <v>0</v>
      </c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10"/>
      <c r="DK65" s="38">
        <f aca="true" t="shared" si="2" ref="DK65:DK113">BP65</f>
        <v>0</v>
      </c>
      <c r="DM65" s="38">
        <f aca="true" t="shared" si="3" ref="DM65:DM113">CK65</f>
        <v>0</v>
      </c>
    </row>
    <row r="66" spans="2:117" ht="12.75">
      <c r="B66" s="5"/>
      <c r="C66" s="97" t="s">
        <v>71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6"/>
      <c r="BE66" s="79" t="s">
        <v>105</v>
      </c>
      <c r="BF66" s="80"/>
      <c r="BG66" s="80"/>
      <c r="BH66" s="80"/>
      <c r="BI66" s="80"/>
      <c r="BJ66" s="80"/>
      <c r="BK66" s="80"/>
      <c r="BL66" s="80"/>
      <c r="BM66" s="80"/>
      <c r="BN66" s="80"/>
      <c r="BO66" s="43"/>
      <c r="BP66" s="171">
        <f>SUM(П000030043103:сумм4303)</f>
        <v>64</v>
      </c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4"/>
      <c r="CK66" s="171">
        <f>SUM(П000030043104:сумм4304)</f>
        <v>142</v>
      </c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3"/>
      <c r="DK66" s="38">
        <f t="shared" si="2"/>
        <v>64</v>
      </c>
      <c r="DM66" s="38">
        <f t="shared" si="3"/>
        <v>142</v>
      </c>
    </row>
    <row r="67" spans="2:117" ht="12.75">
      <c r="B67" s="7"/>
      <c r="C67" s="8"/>
      <c r="D67" s="8"/>
      <c r="E67" s="8"/>
      <c r="F67" s="8"/>
      <c r="G67" s="127" t="s">
        <v>13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8"/>
      <c r="BE67" s="111" t="s">
        <v>247</v>
      </c>
      <c r="BF67" s="112"/>
      <c r="BG67" s="112"/>
      <c r="BH67" s="112"/>
      <c r="BI67" s="112"/>
      <c r="BJ67" s="112"/>
      <c r="BK67" s="112"/>
      <c r="BL67" s="112"/>
      <c r="BM67" s="112"/>
      <c r="BN67" s="112"/>
      <c r="BO67" s="113"/>
      <c r="BP67" s="128">
        <v>64</v>
      </c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30"/>
      <c r="CK67" s="114">
        <v>142</v>
      </c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7"/>
      <c r="DK67" s="38">
        <f t="shared" si="2"/>
        <v>64</v>
      </c>
      <c r="DM67" s="38">
        <f t="shared" si="3"/>
        <v>142</v>
      </c>
    </row>
    <row r="68" spans="2:117" ht="25.5" customHeight="1">
      <c r="B68" s="3"/>
      <c r="C68" s="4"/>
      <c r="D68" s="4"/>
      <c r="E68" s="131" t="s">
        <v>72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4"/>
      <c r="BE68" s="64"/>
      <c r="BF68" s="65"/>
      <c r="BG68" s="65"/>
      <c r="BH68" s="65"/>
      <c r="BI68" s="65"/>
      <c r="BJ68" s="65"/>
      <c r="BK68" s="65"/>
      <c r="BL68" s="65"/>
      <c r="BM68" s="65"/>
      <c r="BN68" s="65"/>
      <c r="BO68" s="66"/>
      <c r="BP68" s="102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4"/>
      <c r="CK68" s="102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6"/>
      <c r="DK68" s="38">
        <f t="shared" si="2"/>
        <v>0</v>
      </c>
      <c r="DM68" s="38">
        <f t="shared" si="3"/>
        <v>0</v>
      </c>
    </row>
    <row r="69" spans="2:117" ht="25.5" customHeight="1">
      <c r="B69" s="3"/>
      <c r="C69" s="4"/>
      <c r="D69" s="4"/>
      <c r="E69" s="131" t="s">
        <v>73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4"/>
      <c r="BE69" s="64" t="s">
        <v>250</v>
      </c>
      <c r="BF69" s="65"/>
      <c r="BG69" s="65"/>
      <c r="BH69" s="65"/>
      <c r="BI69" s="65"/>
      <c r="BJ69" s="65"/>
      <c r="BK69" s="65"/>
      <c r="BL69" s="65"/>
      <c r="BM69" s="65"/>
      <c r="BN69" s="65"/>
      <c r="BO69" s="66"/>
      <c r="BP69" s="102">
        <v>0</v>
      </c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4"/>
      <c r="CK69" s="102">
        <v>0</v>
      </c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6"/>
      <c r="DK69" s="38">
        <f t="shared" si="2"/>
        <v>0</v>
      </c>
      <c r="DM69" s="38">
        <f t="shared" si="3"/>
        <v>0</v>
      </c>
    </row>
    <row r="70" spans="2:109" ht="13.5" customHeight="1" hidden="1">
      <c r="B70" s="45" t="s">
        <v>347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56"/>
      <c r="BE70" s="43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52" t="s">
        <v>348</v>
      </c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 t="s">
        <v>349</v>
      </c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3"/>
      <c r="DE70" s="1" t="s">
        <v>176</v>
      </c>
    </row>
    <row r="71" spans="1:108" ht="13.5" customHeight="1">
      <c r="A71" s="1">
        <v>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5"/>
      <c r="BE71" s="43" t="s">
        <v>346</v>
      </c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52">
        <v>0</v>
      </c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>
        <v>0</v>
      </c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3"/>
    </row>
    <row r="72" spans="2:108" ht="12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56"/>
      <c r="BE72" s="43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3"/>
    </row>
    <row r="73" spans="2:117" ht="14.25" customHeight="1" thickBot="1">
      <c r="B73" s="15"/>
      <c r="C73" s="157" t="s">
        <v>74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6"/>
      <c r="BE73" s="178" t="s">
        <v>106</v>
      </c>
      <c r="BF73" s="179"/>
      <c r="BG73" s="179"/>
      <c r="BH73" s="179"/>
      <c r="BI73" s="179"/>
      <c r="BJ73" s="179"/>
      <c r="BK73" s="179"/>
      <c r="BL73" s="179"/>
      <c r="BM73" s="179"/>
      <c r="BN73" s="179"/>
      <c r="BO73" s="48"/>
      <c r="BP73" s="175">
        <v>3379</v>
      </c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80"/>
      <c r="CK73" s="175">
        <v>4466</v>
      </c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7"/>
      <c r="DK73" s="38">
        <f t="shared" si="2"/>
        <v>3379</v>
      </c>
      <c r="DM73" s="38">
        <f t="shared" si="3"/>
        <v>4466</v>
      </c>
    </row>
    <row r="74" spans="2:117" ht="13.5" thickBot="1">
      <c r="B74" s="9"/>
      <c r="C74" s="10"/>
      <c r="D74" s="10"/>
      <c r="E74" s="10"/>
      <c r="F74" s="10"/>
      <c r="G74" s="118" t="s">
        <v>75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"/>
      <c r="BE74" s="119" t="s">
        <v>107</v>
      </c>
      <c r="BF74" s="120"/>
      <c r="BG74" s="120"/>
      <c r="BH74" s="120"/>
      <c r="BI74" s="120"/>
      <c r="BJ74" s="120"/>
      <c r="BK74" s="120"/>
      <c r="BL74" s="120"/>
      <c r="BM74" s="120"/>
      <c r="BN74" s="120"/>
      <c r="BO74" s="121"/>
      <c r="BP74" s="122">
        <f>П000030041003-ABS(П000030041503)+П000030042003+П000030047003+П000030043003</f>
        <v>36832</v>
      </c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4"/>
      <c r="CK74" s="122">
        <f>П000030041004-ABS(П000030041504)+П000030042004+П000030047004+П000030043004</f>
        <v>37997</v>
      </c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5"/>
      <c r="DK74" s="38">
        <f t="shared" si="2"/>
        <v>36832</v>
      </c>
      <c r="DM74" s="38">
        <f t="shared" si="3"/>
        <v>37997</v>
      </c>
    </row>
    <row r="75" spans="2:117" ht="12.75">
      <c r="B75" s="58" t="s">
        <v>76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60"/>
      <c r="BE75" s="61" t="s">
        <v>108</v>
      </c>
      <c r="BF75" s="62"/>
      <c r="BG75" s="62"/>
      <c r="BH75" s="62"/>
      <c r="BI75" s="62"/>
      <c r="BJ75" s="62"/>
      <c r="BK75" s="62"/>
      <c r="BL75" s="62"/>
      <c r="BM75" s="62"/>
      <c r="BN75" s="62"/>
      <c r="BO75" s="63"/>
      <c r="BP75" s="99">
        <v>1375</v>
      </c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1"/>
      <c r="CK75" s="99">
        <v>875</v>
      </c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5"/>
      <c r="DK75" s="38">
        <f t="shared" si="2"/>
        <v>1375</v>
      </c>
      <c r="DM75" s="38">
        <f t="shared" si="3"/>
        <v>875</v>
      </c>
    </row>
    <row r="76" spans="2:117" ht="12.75">
      <c r="B76" s="3"/>
      <c r="C76" s="67" t="s">
        <v>77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12"/>
      <c r="BE76" s="64"/>
      <c r="BF76" s="65"/>
      <c r="BG76" s="65"/>
      <c r="BH76" s="65"/>
      <c r="BI76" s="65"/>
      <c r="BJ76" s="65"/>
      <c r="BK76" s="65"/>
      <c r="BL76" s="65"/>
      <c r="BM76" s="65"/>
      <c r="BN76" s="65"/>
      <c r="BO76" s="66"/>
      <c r="BP76" s="102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4"/>
      <c r="CK76" s="102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6"/>
      <c r="DK76" s="38">
        <f t="shared" si="2"/>
        <v>0</v>
      </c>
      <c r="DM76" s="38">
        <f t="shared" si="3"/>
        <v>0</v>
      </c>
    </row>
    <row r="77" spans="2:117" ht="12.75">
      <c r="B77" s="5"/>
      <c r="C77" s="97" t="s">
        <v>78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14"/>
      <c r="BE77" s="79" t="s">
        <v>109</v>
      </c>
      <c r="BF77" s="80"/>
      <c r="BG77" s="80"/>
      <c r="BH77" s="80"/>
      <c r="BI77" s="80"/>
      <c r="BJ77" s="80"/>
      <c r="BK77" s="80"/>
      <c r="BL77" s="80"/>
      <c r="BM77" s="80"/>
      <c r="BN77" s="80"/>
      <c r="BO77" s="43"/>
      <c r="BP77" s="107">
        <v>0</v>
      </c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9"/>
      <c r="CK77" s="107">
        <v>0</v>
      </c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10"/>
      <c r="DK77" s="38">
        <f t="shared" si="2"/>
        <v>0</v>
      </c>
      <c r="DM77" s="38">
        <f t="shared" si="3"/>
        <v>0</v>
      </c>
    </row>
    <row r="78" spans="2:117" ht="14.25" customHeight="1">
      <c r="B78" s="5"/>
      <c r="C78" s="181" t="s">
        <v>79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4"/>
      <c r="BE78" s="111" t="s">
        <v>110</v>
      </c>
      <c r="BF78" s="112"/>
      <c r="BG78" s="112"/>
      <c r="BH78" s="112"/>
      <c r="BI78" s="112"/>
      <c r="BJ78" s="112"/>
      <c r="BK78" s="112"/>
      <c r="BL78" s="112"/>
      <c r="BM78" s="112"/>
      <c r="BN78" s="112"/>
      <c r="BO78" s="113"/>
      <c r="BP78" s="114">
        <v>0</v>
      </c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6"/>
      <c r="CK78" s="114">
        <v>0</v>
      </c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7"/>
      <c r="DK78" s="38">
        <f t="shared" si="2"/>
        <v>0</v>
      </c>
      <c r="DM78" s="38">
        <f t="shared" si="3"/>
        <v>0</v>
      </c>
    </row>
    <row r="79" spans="2:109" ht="14.25" customHeight="1" hidden="1">
      <c r="B79" s="45" t="s">
        <v>352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56"/>
      <c r="BE79" s="57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52" t="s">
        <v>351</v>
      </c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 t="s">
        <v>353</v>
      </c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3"/>
      <c r="DE79" s="1" t="s">
        <v>176</v>
      </c>
    </row>
    <row r="80" spans="1:108" ht="13.5" customHeight="1" thickBot="1">
      <c r="A80" s="1">
        <v>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5"/>
      <c r="BE80" s="43" t="s">
        <v>350</v>
      </c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52">
        <v>0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>
        <v>0</v>
      </c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3"/>
    </row>
    <row r="81" spans="2:108" ht="9" customHeight="1" hidden="1" thickBot="1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7"/>
      <c r="BE81" s="48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50">
        <v>0</v>
      </c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>
        <v>0</v>
      </c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1"/>
    </row>
    <row r="82" spans="2:117" ht="14.25" customHeight="1" thickBot="1">
      <c r="B82" s="17"/>
      <c r="C82" s="18"/>
      <c r="D82" s="18"/>
      <c r="E82" s="18"/>
      <c r="F82" s="18"/>
      <c r="G82" s="158" t="s">
        <v>80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9"/>
      <c r="BE82" s="119" t="s">
        <v>111</v>
      </c>
      <c r="BF82" s="120"/>
      <c r="BG82" s="120"/>
      <c r="BH82" s="120"/>
      <c r="BI82" s="120"/>
      <c r="BJ82" s="120"/>
      <c r="BK82" s="120"/>
      <c r="BL82" s="120"/>
      <c r="BM82" s="120"/>
      <c r="BN82" s="120"/>
      <c r="BO82" s="121"/>
      <c r="BP82" s="122">
        <f ca="1">SUM(П000040051003:П000040052003)+SUM(INDIRECT(CONCATENATE("BP",ROW(Tabl521),":BP",ROW(сумм5903))))</f>
        <v>1375</v>
      </c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4"/>
      <c r="CK82" s="122">
        <f ca="1">SUM(П000040051004:CK75:DD78)+SUM(INDIRECT(CONCATENATE("CK",ROW(Tabl521),":CK",ROW(сумм5904))))</f>
        <v>875</v>
      </c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5"/>
      <c r="DK82" s="38">
        <f t="shared" si="2"/>
        <v>1375</v>
      </c>
      <c r="DM82" s="38">
        <f t="shared" si="3"/>
        <v>875</v>
      </c>
    </row>
    <row r="83" spans="2:117" ht="12.75">
      <c r="B83" s="182" t="s">
        <v>81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4"/>
      <c r="BE83" s="61" t="s">
        <v>112</v>
      </c>
      <c r="BF83" s="62"/>
      <c r="BG83" s="62"/>
      <c r="BH83" s="62"/>
      <c r="BI83" s="62"/>
      <c r="BJ83" s="62"/>
      <c r="BK83" s="62"/>
      <c r="BL83" s="62"/>
      <c r="BM83" s="62"/>
      <c r="BN83" s="62"/>
      <c r="BO83" s="63"/>
      <c r="BP83" s="99">
        <v>1860</v>
      </c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1"/>
      <c r="CK83" s="99">
        <v>2817</v>
      </c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5"/>
      <c r="DK83" s="38">
        <f t="shared" si="2"/>
        <v>1860</v>
      </c>
      <c r="DM83" s="38">
        <f t="shared" si="3"/>
        <v>2817</v>
      </c>
    </row>
    <row r="84" spans="2:117" ht="12.75">
      <c r="B84" s="3"/>
      <c r="C84" s="67" t="s">
        <v>77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12"/>
      <c r="BE84" s="64"/>
      <c r="BF84" s="65"/>
      <c r="BG84" s="65"/>
      <c r="BH84" s="65"/>
      <c r="BI84" s="65"/>
      <c r="BJ84" s="65"/>
      <c r="BK84" s="65"/>
      <c r="BL84" s="65"/>
      <c r="BM84" s="65"/>
      <c r="BN84" s="65"/>
      <c r="BO84" s="66"/>
      <c r="BP84" s="102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4"/>
      <c r="CK84" s="102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6"/>
      <c r="DK84" s="38">
        <f t="shared" si="2"/>
        <v>0</v>
      </c>
      <c r="DM84" s="38">
        <f t="shared" si="3"/>
        <v>0</v>
      </c>
    </row>
    <row r="85" spans="2:117" ht="12.75">
      <c r="B85" s="5"/>
      <c r="C85" s="97" t="s">
        <v>82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14"/>
      <c r="BE85" s="79" t="s">
        <v>113</v>
      </c>
      <c r="BF85" s="80"/>
      <c r="BG85" s="80"/>
      <c r="BH85" s="80"/>
      <c r="BI85" s="80"/>
      <c r="BJ85" s="80"/>
      <c r="BK85" s="80"/>
      <c r="BL85" s="80"/>
      <c r="BM85" s="80"/>
      <c r="BN85" s="80"/>
      <c r="BO85" s="43"/>
      <c r="BP85" s="107">
        <v>4872</v>
      </c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9"/>
      <c r="CK85" s="107">
        <v>5094</v>
      </c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10"/>
      <c r="DK85" s="38">
        <f t="shared" si="2"/>
        <v>4872</v>
      </c>
      <c r="DM85" s="38">
        <f t="shared" si="3"/>
        <v>5094</v>
      </c>
    </row>
    <row r="86" spans="2:117" ht="12.75">
      <c r="B86" s="7"/>
      <c r="C86" s="8"/>
      <c r="D86" s="8"/>
      <c r="E86" s="8"/>
      <c r="F86" s="8"/>
      <c r="G86" s="127" t="s">
        <v>13</v>
      </c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3"/>
      <c r="BE86" s="111" t="s">
        <v>265</v>
      </c>
      <c r="BF86" s="112"/>
      <c r="BG86" s="112"/>
      <c r="BH86" s="112"/>
      <c r="BI86" s="112"/>
      <c r="BJ86" s="112"/>
      <c r="BK86" s="112"/>
      <c r="BL86" s="112"/>
      <c r="BM86" s="112"/>
      <c r="BN86" s="112"/>
      <c r="BO86" s="113"/>
      <c r="BP86" s="128">
        <v>1435</v>
      </c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30"/>
      <c r="CK86" s="114">
        <v>1780</v>
      </c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7"/>
      <c r="DK86" s="38">
        <f t="shared" si="2"/>
        <v>1435</v>
      </c>
      <c r="DM86" s="38">
        <f t="shared" si="3"/>
        <v>1780</v>
      </c>
    </row>
    <row r="87" spans="2:117" ht="12.75">
      <c r="B87" s="3"/>
      <c r="C87" s="4"/>
      <c r="D87" s="4"/>
      <c r="E87" s="131" t="s">
        <v>83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2"/>
      <c r="BE87" s="64"/>
      <c r="BF87" s="65"/>
      <c r="BG87" s="65"/>
      <c r="BH87" s="65"/>
      <c r="BI87" s="65"/>
      <c r="BJ87" s="65"/>
      <c r="BK87" s="65"/>
      <c r="BL87" s="65"/>
      <c r="BM87" s="65"/>
      <c r="BN87" s="65"/>
      <c r="BO87" s="66"/>
      <c r="BP87" s="102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4"/>
      <c r="CK87" s="102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6"/>
      <c r="DK87" s="38">
        <f t="shared" si="2"/>
        <v>0</v>
      </c>
      <c r="DM87" s="38">
        <f t="shared" si="3"/>
        <v>0</v>
      </c>
    </row>
    <row r="88" spans="2:117" ht="12.75">
      <c r="B88" s="3"/>
      <c r="C88" s="4"/>
      <c r="D88" s="4"/>
      <c r="E88" s="131" t="s">
        <v>84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2"/>
      <c r="BE88" s="64" t="s">
        <v>368</v>
      </c>
      <c r="BF88" s="65"/>
      <c r="BG88" s="65"/>
      <c r="BH88" s="65"/>
      <c r="BI88" s="65"/>
      <c r="BJ88" s="65"/>
      <c r="BK88" s="65"/>
      <c r="BL88" s="65"/>
      <c r="BM88" s="65"/>
      <c r="BN88" s="65"/>
      <c r="BO88" s="66"/>
      <c r="BP88" s="102">
        <v>630</v>
      </c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4"/>
      <c r="CK88" s="102">
        <v>1039</v>
      </c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6"/>
      <c r="DK88" s="38">
        <f t="shared" si="2"/>
        <v>630</v>
      </c>
      <c r="DM88" s="38">
        <f t="shared" si="3"/>
        <v>1039</v>
      </c>
    </row>
    <row r="89" spans="2:117" ht="25.5" customHeight="1">
      <c r="B89" s="3"/>
      <c r="C89" s="4"/>
      <c r="D89" s="4"/>
      <c r="E89" s="131" t="s">
        <v>85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2"/>
      <c r="BE89" s="64" t="s">
        <v>369</v>
      </c>
      <c r="BF89" s="65"/>
      <c r="BG89" s="65"/>
      <c r="BH89" s="65"/>
      <c r="BI89" s="65"/>
      <c r="BJ89" s="65"/>
      <c r="BK89" s="65"/>
      <c r="BL89" s="65"/>
      <c r="BM89" s="65"/>
      <c r="BN89" s="65"/>
      <c r="BO89" s="66"/>
      <c r="BP89" s="102">
        <v>220</v>
      </c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4"/>
      <c r="CK89" s="102">
        <v>174</v>
      </c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6"/>
      <c r="DK89" s="38">
        <f t="shared" si="2"/>
        <v>220</v>
      </c>
      <c r="DM89" s="38">
        <f t="shared" si="3"/>
        <v>174</v>
      </c>
    </row>
    <row r="90" spans="2:117" ht="12.75">
      <c r="B90" s="3"/>
      <c r="C90" s="4"/>
      <c r="D90" s="4"/>
      <c r="E90" s="131" t="s">
        <v>86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2"/>
      <c r="BE90" s="64" t="s">
        <v>268</v>
      </c>
      <c r="BF90" s="65"/>
      <c r="BG90" s="65"/>
      <c r="BH90" s="65"/>
      <c r="BI90" s="65"/>
      <c r="BJ90" s="65"/>
      <c r="BK90" s="65"/>
      <c r="BL90" s="65"/>
      <c r="BM90" s="65"/>
      <c r="BN90" s="65"/>
      <c r="BO90" s="66"/>
      <c r="BP90" s="102">
        <v>769</v>
      </c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4"/>
      <c r="CK90" s="102">
        <v>629</v>
      </c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6"/>
      <c r="DK90" s="38">
        <f t="shared" si="2"/>
        <v>769</v>
      </c>
      <c r="DM90" s="38">
        <f t="shared" si="3"/>
        <v>629</v>
      </c>
    </row>
    <row r="91" spans="2:117" ht="12.75">
      <c r="B91" s="3"/>
      <c r="C91" s="4"/>
      <c r="D91" s="4"/>
      <c r="E91" s="131" t="s">
        <v>87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2"/>
      <c r="BE91" s="64" t="s">
        <v>271</v>
      </c>
      <c r="BF91" s="65"/>
      <c r="BG91" s="65"/>
      <c r="BH91" s="65"/>
      <c r="BI91" s="65"/>
      <c r="BJ91" s="65"/>
      <c r="BK91" s="65"/>
      <c r="BL91" s="65"/>
      <c r="BM91" s="65"/>
      <c r="BN91" s="65"/>
      <c r="BO91" s="66"/>
      <c r="BP91" s="102">
        <v>1818</v>
      </c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4"/>
      <c r="CK91" s="102">
        <v>1472</v>
      </c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6"/>
      <c r="DK91" s="38">
        <f t="shared" si="2"/>
        <v>1818</v>
      </c>
      <c r="DM91" s="38">
        <f t="shared" si="3"/>
        <v>1472</v>
      </c>
    </row>
    <row r="92" spans="2:117" ht="25.5" customHeight="1">
      <c r="B92" s="5"/>
      <c r="C92" s="97" t="s">
        <v>88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14"/>
      <c r="BE92" s="79" t="s">
        <v>114</v>
      </c>
      <c r="BF92" s="80"/>
      <c r="BG92" s="80"/>
      <c r="BH92" s="80"/>
      <c r="BI92" s="80"/>
      <c r="BJ92" s="80"/>
      <c r="BK92" s="80"/>
      <c r="BL92" s="80"/>
      <c r="BM92" s="80"/>
      <c r="BN92" s="80"/>
      <c r="BO92" s="43"/>
      <c r="BP92" s="107">
        <v>0</v>
      </c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9"/>
      <c r="CK92" s="107">
        <v>0</v>
      </c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10"/>
      <c r="DK92" s="38">
        <f t="shared" si="2"/>
        <v>0</v>
      </c>
      <c r="DM92" s="38">
        <f t="shared" si="3"/>
        <v>0</v>
      </c>
    </row>
    <row r="93" spans="2:117" ht="12.75">
      <c r="B93" s="5"/>
      <c r="C93" s="97" t="s">
        <v>89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14"/>
      <c r="BE93" s="79" t="s">
        <v>115</v>
      </c>
      <c r="BF93" s="80"/>
      <c r="BG93" s="80"/>
      <c r="BH93" s="80"/>
      <c r="BI93" s="80"/>
      <c r="BJ93" s="80"/>
      <c r="BK93" s="80"/>
      <c r="BL93" s="80"/>
      <c r="BM93" s="80"/>
      <c r="BN93" s="80"/>
      <c r="BO93" s="43"/>
      <c r="BP93" s="107">
        <v>9921</v>
      </c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9"/>
      <c r="CK93" s="107">
        <v>9554</v>
      </c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10"/>
      <c r="DK93" s="38">
        <f t="shared" si="2"/>
        <v>9921</v>
      </c>
      <c r="DM93" s="38">
        <f t="shared" si="3"/>
        <v>9554</v>
      </c>
    </row>
    <row r="94" spans="2:117" ht="12.75">
      <c r="B94" s="5"/>
      <c r="C94" s="97" t="s">
        <v>90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14"/>
      <c r="BE94" s="79" t="s">
        <v>116</v>
      </c>
      <c r="BF94" s="80"/>
      <c r="BG94" s="80"/>
      <c r="BH94" s="80"/>
      <c r="BI94" s="80"/>
      <c r="BJ94" s="80"/>
      <c r="BK94" s="80"/>
      <c r="BL94" s="80"/>
      <c r="BM94" s="80"/>
      <c r="BN94" s="80"/>
      <c r="BO94" s="43"/>
      <c r="BP94" s="107">
        <v>0</v>
      </c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9"/>
      <c r="CK94" s="107">
        <v>0</v>
      </c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10"/>
      <c r="DK94" s="38">
        <f t="shared" si="2"/>
        <v>0</v>
      </c>
      <c r="DM94" s="38">
        <f t="shared" si="3"/>
        <v>0</v>
      </c>
    </row>
    <row r="95" spans="2:117" ht="13.5" customHeight="1">
      <c r="B95" s="7"/>
      <c r="C95" s="98" t="s">
        <v>91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13"/>
      <c r="BE95" s="111" t="s">
        <v>117</v>
      </c>
      <c r="BF95" s="112"/>
      <c r="BG95" s="112"/>
      <c r="BH95" s="112"/>
      <c r="BI95" s="112"/>
      <c r="BJ95" s="112"/>
      <c r="BK95" s="112"/>
      <c r="BL95" s="112"/>
      <c r="BM95" s="112"/>
      <c r="BN95" s="112"/>
      <c r="BO95" s="113"/>
      <c r="BP95" s="114">
        <v>0</v>
      </c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6"/>
      <c r="CK95" s="114">
        <v>0</v>
      </c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7"/>
      <c r="DK95" s="38">
        <f t="shared" si="2"/>
        <v>0</v>
      </c>
      <c r="DM95" s="38">
        <f t="shared" si="3"/>
        <v>0</v>
      </c>
    </row>
    <row r="96" spans="2:109" ht="14.25" customHeight="1" hidden="1">
      <c r="B96" s="45" t="s">
        <v>354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56"/>
      <c r="BE96" s="43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52" t="s">
        <v>355</v>
      </c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 t="s">
        <v>356</v>
      </c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3"/>
      <c r="DE96" s="1" t="s">
        <v>176</v>
      </c>
    </row>
    <row r="97" spans="1:108" ht="13.5" customHeight="1" thickBot="1">
      <c r="A97" s="1">
        <v>1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5"/>
      <c r="BE97" s="43" t="s">
        <v>357</v>
      </c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52">
        <v>0</v>
      </c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>
        <v>0</v>
      </c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3"/>
    </row>
    <row r="98" spans="2:108" ht="12.75" customHeight="1" hidden="1" thickBot="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7"/>
      <c r="BE98" s="48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1"/>
    </row>
    <row r="99" spans="2:117" ht="13.5" thickBot="1">
      <c r="B99" s="9"/>
      <c r="C99" s="10"/>
      <c r="D99" s="10"/>
      <c r="E99" s="10"/>
      <c r="F99" s="10"/>
      <c r="G99" s="118" t="s">
        <v>92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"/>
      <c r="BE99" s="119" t="s">
        <v>118</v>
      </c>
      <c r="BF99" s="120"/>
      <c r="BG99" s="120"/>
      <c r="BH99" s="120"/>
      <c r="BI99" s="120"/>
      <c r="BJ99" s="120"/>
      <c r="BK99" s="120"/>
      <c r="BL99" s="120"/>
      <c r="BM99" s="120"/>
      <c r="BN99" s="120"/>
      <c r="BO99" s="121"/>
      <c r="BP99" s="122">
        <f ca="1">П000050061003+П000050062003+П000050063003+П000050064003+П000050065003+П000050066003+SUM(INDIRECT(CONCATENATE("BP",ROW(Tabl661),":BP",ROW(Сумм6613))))</f>
        <v>16653</v>
      </c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4"/>
      <c r="CK99" s="122">
        <f ca="1">П000050061004+П000050062004+П000050063004+П000050064004+П000050065004+П000050066004+SUM(INDIRECT(CONCATENATE("CK",ROW(Tabl661),":CK",ROW(Сумм6614))))</f>
        <v>17465</v>
      </c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5"/>
      <c r="DK99" s="38">
        <f t="shared" si="2"/>
        <v>16653</v>
      </c>
      <c r="DM99" s="38">
        <f t="shared" si="3"/>
        <v>17465</v>
      </c>
    </row>
    <row r="100" spans="2:117" ht="13.5" thickBot="1">
      <c r="B100" s="168" t="s">
        <v>29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85"/>
      <c r="BE100" s="119" t="s">
        <v>119</v>
      </c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1"/>
      <c r="BP100" s="122">
        <f>П000030049003+П000040059003+П000050069003</f>
        <v>54860</v>
      </c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4"/>
      <c r="CK100" s="122">
        <f>П000030049004+П000040059004+П000050069004</f>
        <v>56337</v>
      </c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5"/>
      <c r="DK100" s="38">
        <f t="shared" si="2"/>
        <v>54860</v>
      </c>
      <c r="DM100" s="38">
        <f t="shared" si="3"/>
        <v>56337</v>
      </c>
    </row>
    <row r="101" spans="2:117" ht="25.5" customHeight="1">
      <c r="B101" s="7"/>
      <c r="C101" s="186" t="s">
        <v>127</v>
      </c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20"/>
      <c r="BE101" s="61" t="s">
        <v>290</v>
      </c>
      <c r="BF101" s="62"/>
      <c r="BG101" s="62"/>
      <c r="BH101" s="62"/>
      <c r="BI101" s="62"/>
      <c r="BJ101" s="62"/>
      <c r="BK101" s="62"/>
      <c r="BL101" s="62"/>
      <c r="BM101" s="62"/>
      <c r="BN101" s="62"/>
      <c r="BO101" s="63"/>
      <c r="BP101" s="99">
        <v>1351</v>
      </c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1"/>
      <c r="CK101" s="99">
        <v>1351</v>
      </c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5"/>
      <c r="DK101" s="38">
        <f t="shared" si="2"/>
        <v>1351</v>
      </c>
      <c r="DM101" s="38">
        <f t="shared" si="3"/>
        <v>1351</v>
      </c>
    </row>
    <row r="102" spans="2:117" ht="12.75">
      <c r="B102" s="3"/>
      <c r="C102" s="67" t="s">
        <v>93</v>
      </c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12"/>
      <c r="BE102" s="64"/>
      <c r="BF102" s="65"/>
      <c r="BG102" s="65"/>
      <c r="BH102" s="65"/>
      <c r="BI102" s="65"/>
      <c r="BJ102" s="65"/>
      <c r="BK102" s="65"/>
      <c r="BL102" s="65"/>
      <c r="BM102" s="65"/>
      <c r="BN102" s="65"/>
      <c r="BO102" s="66"/>
      <c r="BP102" s="102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4"/>
      <c r="CK102" s="102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6"/>
      <c r="DK102" s="38">
        <f t="shared" si="2"/>
        <v>0</v>
      </c>
      <c r="DM102" s="38">
        <f t="shared" si="3"/>
        <v>0</v>
      </c>
    </row>
    <row r="103" spans="2:117" ht="12.75">
      <c r="B103" s="5"/>
      <c r="C103" s="6"/>
      <c r="D103" s="6"/>
      <c r="E103" s="77" t="s">
        <v>94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14"/>
      <c r="BE103" s="79" t="s">
        <v>293</v>
      </c>
      <c r="BF103" s="80"/>
      <c r="BG103" s="80"/>
      <c r="BH103" s="80"/>
      <c r="BI103" s="80"/>
      <c r="BJ103" s="80"/>
      <c r="BK103" s="80"/>
      <c r="BL103" s="80"/>
      <c r="BM103" s="80"/>
      <c r="BN103" s="80"/>
      <c r="BO103" s="43"/>
      <c r="BP103" s="107">
        <v>1351</v>
      </c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9"/>
      <c r="CK103" s="107">
        <v>1351</v>
      </c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10"/>
      <c r="DK103" s="38">
        <f t="shared" si="2"/>
        <v>1351</v>
      </c>
      <c r="DM103" s="38">
        <f t="shared" si="3"/>
        <v>1351</v>
      </c>
    </row>
    <row r="104" spans="2:117" ht="25.5" customHeight="1">
      <c r="B104" s="5"/>
      <c r="C104" s="97" t="s">
        <v>95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14"/>
      <c r="BE104" s="79" t="s">
        <v>296</v>
      </c>
      <c r="BF104" s="80"/>
      <c r="BG104" s="80"/>
      <c r="BH104" s="80"/>
      <c r="BI104" s="80"/>
      <c r="BJ104" s="80"/>
      <c r="BK104" s="80"/>
      <c r="BL104" s="80"/>
      <c r="BM104" s="80"/>
      <c r="BN104" s="80"/>
      <c r="BO104" s="43"/>
      <c r="BP104" s="107">
        <v>561</v>
      </c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9"/>
      <c r="CK104" s="107">
        <v>546</v>
      </c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10"/>
      <c r="DK104" s="38">
        <f t="shared" si="2"/>
        <v>561</v>
      </c>
      <c r="DM104" s="38">
        <f t="shared" si="3"/>
        <v>546</v>
      </c>
    </row>
    <row r="105" spans="2:117" ht="12.75">
      <c r="B105" s="5"/>
      <c r="C105" s="97" t="s">
        <v>96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14"/>
      <c r="BE105" s="79" t="s">
        <v>299</v>
      </c>
      <c r="BF105" s="80"/>
      <c r="BG105" s="80"/>
      <c r="BH105" s="80"/>
      <c r="BI105" s="80"/>
      <c r="BJ105" s="80"/>
      <c r="BK105" s="80"/>
      <c r="BL105" s="80"/>
      <c r="BM105" s="80"/>
      <c r="BN105" s="80"/>
      <c r="BO105" s="43"/>
      <c r="BP105" s="107">
        <v>0</v>
      </c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9"/>
      <c r="CK105" s="107">
        <v>0</v>
      </c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10"/>
      <c r="DK105" s="38">
        <f t="shared" si="2"/>
        <v>0</v>
      </c>
      <c r="DM105" s="38">
        <f t="shared" si="3"/>
        <v>0</v>
      </c>
    </row>
    <row r="106" spans="2:117" ht="25.5" customHeight="1">
      <c r="B106" s="5"/>
      <c r="C106" s="97" t="s">
        <v>97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14"/>
      <c r="BE106" s="79" t="s">
        <v>302</v>
      </c>
      <c r="BF106" s="80"/>
      <c r="BG106" s="80"/>
      <c r="BH106" s="80"/>
      <c r="BI106" s="80"/>
      <c r="BJ106" s="80"/>
      <c r="BK106" s="80"/>
      <c r="BL106" s="80"/>
      <c r="BM106" s="80"/>
      <c r="BN106" s="80"/>
      <c r="BO106" s="43"/>
      <c r="BP106" s="107">
        <v>1576</v>
      </c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9"/>
      <c r="CK106" s="107">
        <v>1350</v>
      </c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10"/>
      <c r="DK106" s="38">
        <f t="shared" si="2"/>
        <v>1576</v>
      </c>
      <c r="DM106" s="38">
        <f t="shared" si="3"/>
        <v>1350</v>
      </c>
    </row>
    <row r="107" spans="2:117" ht="12.75">
      <c r="B107" s="5"/>
      <c r="C107" s="97" t="s">
        <v>98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14"/>
      <c r="BE107" s="79" t="s">
        <v>305</v>
      </c>
      <c r="BF107" s="80"/>
      <c r="BG107" s="80"/>
      <c r="BH107" s="80"/>
      <c r="BI107" s="80"/>
      <c r="BJ107" s="80"/>
      <c r="BK107" s="80"/>
      <c r="BL107" s="80"/>
      <c r="BM107" s="80"/>
      <c r="BN107" s="80"/>
      <c r="BO107" s="43"/>
      <c r="BP107" s="107">
        <v>0</v>
      </c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9"/>
      <c r="CK107" s="107">
        <v>0</v>
      </c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10"/>
      <c r="DK107" s="38">
        <f t="shared" si="2"/>
        <v>0</v>
      </c>
      <c r="DM107" s="38">
        <f t="shared" si="3"/>
        <v>0</v>
      </c>
    </row>
    <row r="108" spans="2:117" ht="12.75">
      <c r="B108" s="5"/>
      <c r="C108" s="97" t="s">
        <v>99</v>
      </c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14"/>
      <c r="BE108" s="79" t="s">
        <v>308</v>
      </c>
      <c r="BF108" s="80"/>
      <c r="BG108" s="80"/>
      <c r="BH108" s="80"/>
      <c r="BI108" s="80"/>
      <c r="BJ108" s="80"/>
      <c r="BK108" s="80"/>
      <c r="BL108" s="80"/>
      <c r="BM108" s="80"/>
      <c r="BN108" s="80"/>
      <c r="BO108" s="43"/>
      <c r="BP108" s="107">
        <v>6645</v>
      </c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9"/>
      <c r="CK108" s="107">
        <v>6684</v>
      </c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10"/>
      <c r="DK108" s="38">
        <f t="shared" si="2"/>
        <v>6645</v>
      </c>
      <c r="DM108" s="38">
        <f t="shared" si="3"/>
        <v>6684</v>
      </c>
    </row>
    <row r="109" spans="2:117" ht="12.75">
      <c r="B109" s="5"/>
      <c r="C109" s="97" t="s">
        <v>100</v>
      </c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14"/>
      <c r="BE109" s="79" t="s">
        <v>311</v>
      </c>
      <c r="BF109" s="80"/>
      <c r="BG109" s="80"/>
      <c r="BH109" s="80"/>
      <c r="BI109" s="80"/>
      <c r="BJ109" s="80"/>
      <c r="BK109" s="80"/>
      <c r="BL109" s="80"/>
      <c r="BM109" s="80"/>
      <c r="BN109" s="80"/>
      <c r="BO109" s="43"/>
      <c r="BP109" s="107">
        <v>0</v>
      </c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9"/>
      <c r="CK109" s="107">
        <v>0</v>
      </c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10"/>
      <c r="DK109" s="38">
        <f t="shared" si="2"/>
        <v>0</v>
      </c>
      <c r="DM109" s="38">
        <f t="shared" si="3"/>
        <v>0</v>
      </c>
    </row>
    <row r="110" spans="2:117" ht="25.5" customHeight="1">
      <c r="B110" s="5"/>
      <c r="C110" s="97" t="s">
        <v>101</v>
      </c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14"/>
      <c r="BE110" s="79" t="s">
        <v>314</v>
      </c>
      <c r="BF110" s="80"/>
      <c r="BG110" s="80"/>
      <c r="BH110" s="80"/>
      <c r="BI110" s="80"/>
      <c r="BJ110" s="80"/>
      <c r="BK110" s="80"/>
      <c r="BL110" s="80"/>
      <c r="BM110" s="80"/>
      <c r="BN110" s="80"/>
      <c r="BO110" s="43"/>
      <c r="BP110" s="107">
        <v>0</v>
      </c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9"/>
      <c r="CK110" s="107">
        <v>0</v>
      </c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10"/>
      <c r="DK110" s="38">
        <f t="shared" si="2"/>
        <v>0</v>
      </c>
      <c r="DM110" s="38">
        <f t="shared" si="3"/>
        <v>0</v>
      </c>
    </row>
    <row r="111" spans="2:117" ht="12" customHeight="1">
      <c r="B111" s="5"/>
      <c r="C111" s="97" t="s">
        <v>102</v>
      </c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14"/>
      <c r="BE111" s="79" t="s">
        <v>317</v>
      </c>
      <c r="BF111" s="80"/>
      <c r="BG111" s="80"/>
      <c r="BH111" s="80"/>
      <c r="BI111" s="80"/>
      <c r="BJ111" s="80"/>
      <c r="BK111" s="80"/>
      <c r="BL111" s="80"/>
      <c r="BM111" s="80"/>
      <c r="BN111" s="80"/>
      <c r="BO111" s="43"/>
      <c r="BP111" s="107">
        <v>0</v>
      </c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9"/>
      <c r="CK111" s="107">
        <v>0</v>
      </c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10"/>
      <c r="DK111" s="38">
        <f t="shared" si="2"/>
        <v>0</v>
      </c>
      <c r="DM111" s="38">
        <f t="shared" si="3"/>
        <v>0</v>
      </c>
    </row>
    <row r="112" spans="2:117" ht="13.5" customHeight="1" hidden="1">
      <c r="B112" s="76" t="s">
        <v>364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8"/>
      <c r="BE112" s="79"/>
      <c r="BF112" s="80"/>
      <c r="BG112" s="80"/>
      <c r="BH112" s="80"/>
      <c r="BI112" s="80"/>
      <c r="BJ112" s="80"/>
      <c r="BK112" s="80"/>
      <c r="BL112" s="80"/>
      <c r="BM112" s="80"/>
      <c r="BN112" s="80"/>
      <c r="BO112" s="43"/>
      <c r="BP112" s="81" t="s">
        <v>365</v>
      </c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3"/>
      <c r="CK112" s="81" t="s">
        <v>366</v>
      </c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4"/>
      <c r="DE112" s="1" t="s">
        <v>176</v>
      </c>
      <c r="DK112" s="38" t="str">
        <f t="shared" si="2"/>
        <v>П000060100003</v>
      </c>
      <c r="DM112" s="38" t="str">
        <f t="shared" si="3"/>
        <v>П000060100004</v>
      </c>
    </row>
    <row r="113" spans="1:117" ht="13.5" thickBot="1">
      <c r="A113" s="1">
        <v>1</v>
      </c>
      <c r="B113" s="188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90"/>
      <c r="BE113" s="165" t="s">
        <v>370</v>
      </c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87"/>
      <c r="BP113" s="175">
        <v>0</v>
      </c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80"/>
      <c r="CK113" s="175">
        <v>0</v>
      </c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7"/>
      <c r="DK113" s="38">
        <f t="shared" si="2"/>
        <v>0</v>
      </c>
      <c r="DM113" s="38">
        <f t="shared" si="3"/>
        <v>0</v>
      </c>
    </row>
    <row r="114" ht="12.75"/>
    <row r="115" spans="2:108" ht="33" customHeight="1">
      <c r="B115" s="1" t="s">
        <v>120</v>
      </c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21"/>
      <c r="AB115" s="196" t="str">
        <f>IF('[1]Реквизиты'!B7=0,"",'[1]Реквизиты'!B7)</f>
        <v>МЫМРИН ВЛАДИМИР СЕРГГЕВИЧ</v>
      </c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21"/>
      <c r="BE115" s="1" t="s">
        <v>123</v>
      </c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21"/>
      <c r="CJ115" s="192" t="str">
        <f>'[1]Реквизиты'!$B$8</f>
        <v>ЛОМТЕВА НЕЛЯ ЗАХАРОВНА</v>
      </c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</row>
    <row r="116" spans="16:128" s="22" customFormat="1" ht="11.25">
      <c r="P116" s="194" t="s">
        <v>121</v>
      </c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23"/>
      <c r="AB116" s="194" t="s">
        <v>122</v>
      </c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23"/>
      <c r="BX116" s="194" t="s">
        <v>121</v>
      </c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23"/>
      <c r="CJ116" s="194" t="s">
        <v>122</v>
      </c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G116" s="37"/>
      <c r="DH116" s="37"/>
      <c r="DI116" s="37"/>
      <c r="DJ116" s="37"/>
      <c r="DK116" s="39"/>
      <c r="DL116" s="39"/>
      <c r="DM116" s="39"/>
      <c r="DN116" s="39"/>
      <c r="DO116" s="39"/>
      <c r="DP116" s="37"/>
      <c r="DQ116" s="37"/>
      <c r="DR116" s="37"/>
      <c r="DS116" s="37"/>
      <c r="DT116" s="37"/>
      <c r="DU116" s="37"/>
      <c r="DV116" s="37"/>
      <c r="DW116" s="37"/>
      <c r="DX116" s="37"/>
    </row>
    <row r="118" spans="2:43" ht="12.7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</row>
  </sheetData>
  <sheetProtection sheet="1" objects="1" scenarios="1"/>
  <mergeCells count="378">
    <mergeCell ref="B118:AQ118"/>
    <mergeCell ref="CJ115:DD115"/>
    <mergeCell ref="CJ116:DD116"/>
    <mergeCell ref="P115:Z115"/>
    <mergeCell ref="P116:Z116"/>
    <mergeCell ref="AB115:AV115"/>
    <mergeCell ref="AB116:AV116"/>
    <mergeCell ref="BX115:CH115"/>
    <mergeCell ref="BX116:CH116"/>
    <mergeCell ref="BE113:BO113"/>
    <mergeCell ref="BP113:CJ113"/>
    <mergeCell ref="CK113:DD113"/>
    <mergeCell ref="B113:BD113"/>
    <mergeCell ref="C111:BC111"/>
    <mergeCell ref="BE111:BO111"/>
    <mergeCell ref="BP111:CJ111"/>
    <mergeCell ref="CK111:DD111"/>
    <mergeCell ref="C110:BC110"/>
    <mergeCell ref="BE110:BO110"/>
    <mergeCell ref="BP110:CJ110"/>
    <mergeCell ref="CK110:DD110"/>
    <mergeCell ref="C109:BC109"/>
    <mergeCell ref="BE109:BO109"/>
    <mergeCell ref="BP109:CJ109"/>
    <mergeCell ref="CK109:DD109"/>
    <mergeCell ref="C108:BC108"/>
    <mergeCell ref="BE108:BO108"/>
    <mergeCell ref="BP108:CJ108"/>
    <mergeCell ref="CK108:DD108"/>
    <mergeCell ref="C107:BC107"/>
    <mergeCell ref="BE107:BO107"/>
    <mergeCell ref="BP107:CJ107"/>
    <mergeCell ref="CK107:DD107"/>
    <mergeCell ref="C106:BC106"/>
    <mergeCell ref="BE106:BO106"/>
    <mergeCell ref="BP106:CJ106"/>
    <mergeCell ref="CK106:DD106"/>
    <mergeCell ref="C105:BC105"/>
    <mergeCell ref="BE105:BO105"/>
    <mergeCell ref="BP105:CJ105"/>
    <mergeCell ref="CK105:DD105"/>
    <mergeCell ref="C104:BC104"/>
    <mergeCell ref="BE104:BO104"/>
    <mergeCell ref="BP104:CJ104"/>
    <mergeCell ref="CK104:DD104"/>
    <mergeCell ref="BE103:BO103"/>
    <mergeCell ref="BP103:CJ103"/>
    <mergeCell ref="CK103:DD103"/>
    <mergeCell ref="E103:BC103"/>
    <mergeCell ref="BE101:BO102"/>
    <mergeCell ref="BP101:CJ102"/>
    <mergeCell ref="CK101:DD102"/>
    <mergeCell ref="C102:BC102"/>
    <mergeCell ref="C101:BC101"/>
    <mergeCell ref="B100:BD100"/>
    <mergeCell ref="BE100:BO100"/>
    <mergeCell ref="BP100:CJ100"/>
    <mergeCell ref="CK100:DD100"/>
    <mergeCell ref="BE95:BO95"/>
    <mergeCell ref="BP95:CJ95"/>
    <mergeCell ref="CK95:DD95"/>
    <mergeCell ref="G99:BC99"/>
    <mergeCell ref="BE99:BO99"/>
    <mergeCell ref="BP99:CJ99"/>
    <mergeCell ref="CK99:DD99"/>
    <mergeCell ref="B96:BD96"/>
    <mergeCell ref="BE96:BO96"/>
    <mergeCell ref="BP96:CJ96"/>
    <mergeCell ref="C94:BC94"/>
    <mergeCell ref="BE94:BO94"/>
    <mergeCell ref="BP94:CJ94"/>
    <mergeCell ref="CK94:DD94"/>
    <mergeCell ref="C93:BC93"/>
    <mergeCell ref="BE93:BO93"/>
    <mergeCell ref="BP93:CJ93"/>
    <mergeCell ref="CK93:DD93"/>
    <mergeCell ref="C92:BC92"/>
    <mergeCell ref="BE92:BO92"/>
    <mergeCell ref="BP92:CJ92"/>
    <mergeCell ref="CK92:DD92"/>
    <mergeCell ref="E91:BC91"/>
    <mergeCell ref="BE91:BO91"/>
    <mergeCell ref="BP91:CJ91"/>
    <mergeCell ref="CK91:DD91"/>
    <mergeCell ref="E90:BC90"/>
    <mergeCell ref="BE90:BO90"/>
    <mergeCell ref="BP90:CJ90"/>
    <mergeCell ref="CK90:DD90"/>
    <mergeCell ref="BE88:BO88"/>
    <mergeCell ref="BP88:CJ88"/>
    <mergeCell ref="CK88:DD88"/>
    <mergeCell ref="E89:BC89"/>
    <mergeCell ref="BE89:BO89"/>
    <mergeCell ref="BP89:CJ89"/>
    <mergeCell ref="CK89:DD89"/>
    <mergeCell ref="BE85:BO85"/>
    <mergeCell ref="BP85:CJ85"/>
    <mergeCell ref="CK85:DD85"/>
    <mergeCell ref="G86:BC86"/>
    <mergeCell ref="BE86:BO87"/>
    <mergeCell ref="BP86:CJ87"/>
    <mergeCell ref="CK86:DD87"/>
    <mergeCell ref="E87:BC87"/>
    <mergeCell ref="BE82:BO82"/>
    <mergeCell ref="BP82:CJ82"/>
    <mergeCell ref="CK82:DD82"/>
    <mergeCell ref="B83:BD83"/>
    <mergeCell ref="BE83:BO84"/>
    <mergeCell ref="BP83:CJ84"/>
    <mergeCell ref="CK83:DD84"/>
    <mergeCell ref="C84:BC84"/>
    <mergeCell ref="CK77:DD77"/>
    <mergeCell ref="C78:BC78"/>
    <mergeCell ref="BE78:BO78"/>
    <mergeCell ref="BP78:CJ78"/>
    <mergeCell ref="CK78:DD78"/>
    <mergeCell ref="C77:BC77"/>
    <mergeCell ref="BE77:BO77"/>
    <mergeCell ref="BP77:CJ77"/>
    <mergeCell ref="BE75:BO76"/>
    <mergeCell ref="BP75:CJ76"/>
    <mergeCell ref="CK75:DD76"/>
    <mergeCell ref="C76:BC76"/>
    <mergeCell ref="BE74:BO74"/>
    <mergeCell ref="CK73:DD73"/>
    <mergeCell ref="BE69:BO69"/>
    <mergeCell ref="BP69:CJ69"/>
    <mergeCell ref="CK69:DD69"/>
    <mergeCell ref="BE73:BO73"/>
    <mergeCell ref="CK74:DD74"/>
    <mergeCell ref="BP74:CJ74"/>
    <mergeCell ref="BP73:CJ73"/>
    <mergeCell ref="BE67:BO68"/>
    <mergeCell ref="BP67:CJ68"/>
    <mergeCell ref="CK67:DD68"/>
    <mergeCell ref="E68:BC68"/>
    <mergeCell ref="G67:BC67"/>
    <mergeCell ref="CK66:DD66"/>
    <mergeCell ref="C65:BC65"/>
    <mergeCell ref="BE65:BO65"/>
    <mergeCell ref="BP65:CJ65"/>
    <mergeCell ref="CK65:DD65"/>
    <mergeCell ref="C66:BC66"/>
    <mergeCell ref="BE66:BO66"/>
    <mergeCell ref="BP66:CJ66"/>
    <mergeCell ref="BE64:BO64"/>
    <mergeCell ref="BP64:CJ64"/>
    <mergeCell ref="B62:BD62"/>
    <mergeCell ref="BE62:BO63"/>
    <mergeCell ref="BP62:CJ63"/>
    <mergeCell ref="C63:BC63"/>
    <mergeCell ref="CK61:DD61"/>
    <mergeCell ref="CK62:DD63"/>
    <mergeCell ref="CK64:DD64"/>
    <mergeCell ref="AA13:DD13"/>
    <mergeCell ref="CM15:DD15"/>
    <mergeCell ref="CM16:DD16"/>
    <mergeCell ref="BE61:BO61"/>
    <mergeCell ref="BP61:CJ61"/>
    <mergeCell ref="B57:BD57"/>
    <mergeCell ref="BE57:BO57"/>
    <mergeCell ref="C73:BC73"/>
    <mergeCell ref="G82:BC82"/>
    <mergeCell ref="C95:BC95"/>
    <mergeCell ref="B61:BD61"/>
    <mergeCell ref="C64:BC64"/>
    <mergeCell ref="E69:BC69"/>
    <mergeCell ref="G74:BC74"/>
    <mergeCell ref="B75:BD75"/>
    <mergeCell ref="C85:BC85"/>
    <mergeCell ref="E88:BC88"/>
    <mergeCell ref="CM12:DD12"/>
    <mergeCell ref="O7:BV7"/>
    <mergeCell ref="T9:BV9"/>
    <mergeCell ref="BB10:BV10"/>
    <mergeCell ref="B11:BN11"/>
    <mergeCell ref="CM8:DD8"/>
    <mergeCell ref="CM9:DD9"/>
    <mergeCell ref="CM10:CU11"/>
    <mergeCell ref="CV10:DD11"/>
    <mergeCell ref="CM6:CR6"/>
    <mergeCell ref="CS6:CX6"/>
    <mergeCell ref="CY6:DD6"/>
    <mergeCell ref="CM7:DD7"/>
    <mergeCell ref="BP57:CJ57"/>
    <mergeCell ref="CK57:DD57"/>
    <mergeCell ref="B60:BD60"/>
    <mergeCell ref="BE60:BO60"/>
    <mergeCell ref="BP60:CJ60"/>
    <mergeCell ref="CK60:DD60"/>
    <mergeCell ref="B2:DD2"/>
    <mergeCell ref="AQ3:BR3"/>
    <mergeCell ref="CM4:DD4"/>
    <mergeCell ref="CM5:DD5"/>
    <mergeCell ref="G56:BC56"/>
    <mergeCell ref="BE56:BO56"/>
    <mergeCell ref="BP56:CJ56"/>
    <mergeCell ref="CK56:DD56"/>
    <mergeCell ref="C52:BC52"/>
    <mergeCell ref="BE52:BO52"/>
    <mergeCell ref="BP52:CJ52"/>
    <mergeCell ref="CK52:DD52"/>
    <mergeCell ref="C51:BC51"/>
    <mergeCell ref="BE51:BO51"/>
    <mergeCell ref="BP51:CJ51"/>
    <mergeCell ref="CK51:DD51"/>
    <mergeCell ref="C50:BC50"/>
    <mergeCell ref="BE50:BO50"/>
    <mergeCell ref="BP50:CJ50"/>
    <mergeCell ref="CK50:DD50"/>
    <mergeCell ref="BE49:BO49"/>
    <mergeCell ref="BP49:CJ49"/>
    <mergeCell ref="CK49:DD49"/>
    <mergeCell ref="E49:BC49"/>
    <mergeCell ref="C48:BC48"/>
    <mergeCell ref="BE48:BO48"/>
    <mergeCell ref="BP48:CJ48"/>
    <mergeCell ref="CK48:DD48"/>
    <mergeCell ref="BE47:BO47"/>
    <mergeCell ref="BP47:CJ47"/>
    <mergeCell ref="CK47:DD47"/>
    <mergeCell ref="E47:BC47"/>
    <mergeCell ref="C46:BC46"/>
    <mergeCell ref="BE46:BO46"/>
    <mergeCell ref="BP46:CJ46"/>
    <mergeCell ref="CK46:DD46"/>
    <mergeCell ref="C45:BC45"/>
    <mergeCell ref="BE45:BO45"/>
    <mergeCell ref="BP45:CJ45"/>
    <mergeCell ref="CK45:DD45"/>
    <mergeCell ref="E41:BC41"/>
    <mergeCell ref="BE41:BO41"/>
    <mergeCell ref="BP41:CJ41"/>
    <mergeCell ref="CK41:DD41"/>
    <mergeCell ref="E40:BC40"/>
    <mergeCell ref="BE40:BO40"/>
    <mergeCell ref="BP40:CJ40"/>
    <mergeCell ref="CK40:DD40"/>
    <mergeCell ref="E39:BC39"/>
    <mergeCell ref="BE39:BO39"/>
    <mergeCell ref="BP39:CJ39"/>
    <mergeCell ref="CK39:DD39"/>
    <mergeCell ref="E38:BC38"/>
    <mergeCell ref="BE38:BO38"/>
    <mergeCell ref="BP38:CJ38"/>
    <mergeCell ref="CK38:DD38"/>
    <mergeCell ref="E37:BC37"/>
    <mergeCell ref="BE37:BO37"/>
    <mergeCell ref="BP37:CJ37"/>
    <mergeCell ref="CK37:DD37"/>
    <mergeCell ref="BE36:BO36"/>
    <mergeCell ref="BP36:CJ36"/>
    <mergeCell ref="CK36:DD36"/>
    <mergeCell ref="E36:BC36"/>
    <mergeCell ref="G34:BC34"/>
    <mergeCell ref="BE34:BO35"/>
    <mergeCell ref="BP34:CJ35"/>
    <mergeCell ref="CK34:DD35"/>
    <mergeCell ref="E35:BC35"/>
    <mergeCell ref="BE27:BO27"/>
    <mergeCell ref="BP27:CJ27"/>
    <mergeCell ref="CK27:DD27"/>
    <mergeCell ref="G31:BC31"/>
    <mergeCell ref="BE31:BO31"/>
    <mergeCell ref="BP31:CJ31"/>
    <mergeCell ref="CK31:DD31"/>
    <mergeCell ref="B28:BD28"/>
    <mergeCell ref="BE28:BO28"/>
    <mergeCell ref="BE30:BO30"/>
    <mergeCell ref="BE25:BO25"/>
    <mergeCell ref="BP25:CJ25"/>
    <mergeCell ref="CK25:DD25"/>
    <mergeCell ref="BE26:BO26"/>
    <mergeCell ref="BP26:CJ26"/>
    <mergeCell ref="CK26:DD26"/>
    <mergeCell ref="BE23:BO23"/>
    <mergeCell ref="BP23:CJ23"/>
    <mergeCell ref="CK23:DD23"/>
    <mergeCell ref="BE24:BO24"/>
    <mergeCell ref="BP24:CJ24"/>
    <mergeCell ref="CK24:DD24"/>
    <mergeCell ref="BE20:BO21"/>
    <mergeCell ref="BP20:CJ21"/>
    <mergeCell ref="CK20:DD21"/>
    <mergeCell ref="BE22:BO22"/>
    <mergeCell ref="BP22:CJ22"/>
    <mergeCell ref="CK22:DD22"/>
    <mergeCell ref="C24:BC24"/>
    <mergeCell ref="C25:BC25"/>
    <mergeCell ref="C26:BC26"/>
    <mergeCell ref="C27:BC27"/>
    <mergeCell ref="B20:BD20"/>
    <mergeCell ref="C21:BC21"/>
    <mergeCell ref="C22:BC22"/>
    <mergeCell ref="C23:BC23"/>
    <mergeCell ref="B19:BD19"/>
    <mergeCell ref="BE19:BO19"/>
    <mergeCell ref="BP19:CJ19"/>
    <mergeCell ref="CK19:DD19"/>
    <mergeCell ref="B18:BD18"/>
    <mergeCell ref="BE18:BO18"/>
    <mergeCell ref="BP18:CJ18"/>
    <mergeCell ref="CK18:DD18"/>
    <mergeCell ref="B112:BD112"/>
    <mergeCell ref="BE112:BO112"/>
    <mergeCell ref="BP112:CJ112"/>
    <mergeCell ref="CK112:DD112"/>
    <mergeCell ref="BP42:CJ42"/>
    <mergeCell ref="CK42:DD42"/>
    <mergeCell ref="BP28:CJ28"/>
    <mergeCell ref="BP29:CJ29"/>
    <mergeCell ref="CK28:DD28"/>
    <mergeCell ref="BP30:CJ30"/>
    <mergeCell ref="CK29:DD29"/>
    <mergeCell ref="CK30:DD30"/>
    <mergeCell ref="BP32:CJ33"/>
    <mergeCell ref="CK32:DD33"/>
    <mergeCell ref="B30:BD30"/>
    <mergeCell ref="B29:BD29"/>
    <mergeCell ref="BE29:BO29"/>
    <mergeCell ref="B43:BD43"/>
    <mergeCell ref="BE43:BO43"/>
    <mergeCell ref="B42:BD42"/>
    <mergeCell ref="BE42:BO42"/>
    <mergeCell ref="B32:BD32"/>
    <mergeCell ref="BE32:BO33"/>
    <mergeCell ref="C33:BC33"/>
    <mergeCell ref="BP43:CJ43"/>
    <mergeCell ref="CK43:DD43"/>
    <mergeCell ref="B44:BD44"/>
    <mergeCell ref="BE44:BO44"/>
    <mergeCell ref="BP44:CJ44"/>
    <mergeCell ref="CK44:DD44"/>
    <mergeCell ref="B53:BD53"/>
    <mergeCell ref="BE53:BO53"/>
    <mergeCell ref="BP53:CJ53"/>
    <mergeCell ref="CK53:DD53"/>
    <mergeCell ref="B54:BD54"/>
    <mergeCell ref="BE54:BO54"/>
    <mergeCell ref="BP54:CJ54"/>
    <mergeCell ref="CK54:DD54"/>
    <mergeCell ref="B55:BD55"/>
    <mergeCell ref="BE55:BO55"/>
    <mergeCell ref="BP55:CJ55"/>
    <mergeCell ref="CK55:DD55"/>
    <mergeCell ref="B70:BD70"/>
    <mergeCell ref="BE70:BO70"/>
    <mergeCell ref="BP70:CJ70"/>
    <mergeCell ref="CK70:DD70"/>
    <mergeCell ref="B71:BD71"/>
    <mergeCell ref="BE71:BO71"/>
    <mergeCell ref="BP71:CJ71"/>
    <mergeCell ref="CK71:DD71"/>
    <mergeCell ref="B72:BD72"/>
    <mergeCell ref="BE72:BO72"/>
    <mergeCell ref="BP72:CJ72"/>
    <mergeCell ref="CK72:DD72"/>
    <mergeCell ref="B79:BD79"/>
    <mergeCell ref="BE79:BO79"/>
    <mergeCell ref="BP79:CJ79"/>
    <mergeCell ref="CK79:DD79"/>
    <mergeCell ref="B80:BD80"/>
    <mergeCell ref="BE80:BO80"/>
    <mergeCell ref="BP80:CJ80"/>
    <mergeCell ref="CK80:DD80"/>
    <mergeCell ref="B81:BD81"/>
    <mergeCell ref="BE81:BO81"/>
    <mergeCell ref="BP81:CJ81"/>
    <mergeCell ref="CK81:DD81"/>
    <mergeCell ref="CK96:DD96"/>
    <mergeCell ref="B97:BD97"/>
    <mergeCell ref="BE97:BO97"/>
    <mergeCell ref="BP97:CJ97"/>
    <mergeCell ref="CK97:DD97"/>
    <mergeCell ref="B98:BD98"/>
    <mergeCell ref="BE98:BO98"/>
    <mergeCell ref="BP98:CJ98"/>
    <mergeCell ref="CK98:DD98"/>
  </mergeCells>
  <printOptions horizontalCentered="1"/>
  <pageMargins left="0.7874015748031497" right="0.3937007874015748" top="0.5905511811023623" bottom="0.3937007874015748" header="0.1968503937007874" footer="0.1968503937007874"/>
  <pageSetup blackAndWhite="1" horizontalDpi="600" verticalDpi="600" orientation="portrait" paperSize="9" scale="98" r:id="rId2"/>
  <rowBreaks count="2" manualBreakCount="2">
    <brk id="58" max="255" man="1"/>
    <brk id="100" min="1" max="10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Марина</cp:lastModifiedBy>
  <cp:lastPrinted>2009-02-21T06:29:36Z</cp:lastPrinted>
  <dcterms:created xsi:type="dcterms:W3CDTF">2003-08-15T10:28:56Z</dcterms:created>
  <dcterms:modified xsi:type="dcterms:W3CDTF">2009-06-14T07:25:55Z</dcterms:modified>
  <cp:category/>
  <cp:version/>
  <cp:contentType/>
  <cp:contentStatus/>
</cp:coreProperties>
</file>