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840" yWindow="660" windowWidth="12120" windowHeight="7950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Tab3_1_11">'стр1'!$C$53</definedName>
    <definedName name="Tab3_1_13">'стр1'!$C$67</definedName>
    <definedName name="Tab3_1_15">'стр1'!$C$74</definedName>
    <definedName name="Tab3_1_17">'стр1'!$B$87</definedName>
    <definedName name="Tab3_1_19">'стр1'!$B$96</definedName>
    <definedName name="Tab3_1_21">'стр1'!$B$104</definedName>
    <definedName name="Tab3_1_23">'стр1'!$B$114</definedName>
    <definedName name="Tab3_1_25">'стр1'!$C$133</definedName>
    <definedName name="Tab3_1_27">'стр1'!$C$139</definedName>
    <definedName name="Tab3_1_5">'стр1'!$C$26</definedName>
    <definedName name="Tab3_1_7">'стр1'!$C$38</definedName>
    <definedName name="Tab3_1_9">'стр1'!$C$45</definedName>
    <definedName name="Бухгалтер">'стр1'!$CJ$145</definedName>
    <definedName name="_xlnm.Print_Area" localSheetId="1">'стр1'!$B$2:$DD$149</definedName>
    <definedName name="ОКОПФ">'Poks'!$K$6</definedName>
    <definedName name="ОКПО">'Poks'!$K$8</definedName>
    <definedName name="ОКФС">'Poks'!$K$7</definedName>
    <definedName name="П000010001003">'стр1'!$AS$19</definedName>
    <definedName name="П000010001004">'стр1'!$BD$19</definedName>
    <definedName name="П000010001005">'стр1'!$BQ$19</definedName>
    <definedName name="П000010001006">'стр1'!$CD$19</definedName>
    <definedName name="П000010001007">'стр1'!$CT$19</definedName>
    <definedName name="П000010001501">'стр1'!$N$20</definedName>
    <definedName name="П000010002006">'стр1'!$CD$20</definedName>
    <definedName name="П000010002007">'стр1'!$CT$20</definedName>
    <definedName name="П000010003004">'стр1'!$BD$23</definedName>
    <definedName name="П000010003006">'стр1'!$CD$23</definedName>
    <definedName name="П000010003007">'стр1'!$CT$23</definedName>
    <definedName name="П000010003104">'стр1'!$BD$24</definedName>
    <definedName name="П000010003105">'стр1'!$BQ$24</definedName>
    <definedName name="П000010003106">'стр1'!$CD$24</definedName>
    <definedName name="П000010003107">'стр1'!$CT$24</definedName>
    <definedName name="П000010004003">'стр1'!$AS$27</definedName>
    <definedName name="П000010004004">'стр1'!$BD$27</definedName>
    <definedName name="П000010004005">'стр1'!$BQ$27</definedName>
    <definedName name="П000010004006">'стр1'!$CD$27</definedName>
    <definedName name="П000010004007">'стр1'!$CT$27</definedName>
    <definedName name="П000010005004">'стр1'!$BD$28</definedName>
    <definedName name="П000010005007">'стр1'!$CT$28</definedName>
    <definedName name="П000010006006">'стр1'!$CD$29</definedName>
    <definedName name="П000010006007">'стр1'!$CT$29</definedName>
    <definedName name="П000010007006">'стр1'!$CF$30</definedName>
    <definedName name="П000010007007">'стр1'!$CT$30</definedName>
    <definedName name="П000010008005">'стр1'!$BQ$31</definedName>
    <definedName name="П000010008006">'стр1'!$CF$31</definedName>
    <definedName name="П000010008007">'стр1'!$CT$31</definedName>
    <definedName name="П000010009003">'стр1'!$AS$32</definedName>
    <definedName name="П000010009004">'стр1'!$BD$32</definedName>
    <definedName name="П000010009005">'стр1'!$BQ$32</definedName>
    <definedName name="П000010009006">'стр1'!$CD$32</definedName>
    <definedName name="П000010009007">'стр1'!$CT$32</definedName>
    <definedName name="П000010010003">'стр1'!$AS$34</definedName>
    <definedName name="П000010010004">'стр1'!$BD$34</definedName>
    <definedName name="П000010010005">'стр1'!$BQ$34</definedName>
    <definedName name="П000010010006">'стр1'!$CD$34</definedName>
    <definedName name="П000010010007">'стр1'!$CT$34</definedName>
    <definedName name="П000010011003">'стр1'!$AS$35</definedName>
    <definedName name="П000010011006">'стр1'!$CD$35</definedName>
    <definedName name="П000010011007">'стр1'!$CT$35</definedName>
    <definedName name="П000010011103">'стр1'!$AS$36</definedName>
    <definedName name="П000010011104">'стр1'!$BD$36</definedName>
    <definedName name="П000010011105">'стр1'!$BQ$36</definedName>
    <definedName name="П000010011106">'стр1'!$CD$36</definedName>
    <definedName name="П000010011107">'стр1'!$CT$36</definedName>
    <definedName name="П000010012003">'стр1'!$AU$39</definedName>
    <definedName name="П000010012007">'стр1'!$CV$39</definedName>
    <definedName name="П000010013003">'стр1'!$AU$41</definedName>
    <definedName name="П000010013007">'стр1'!$CV$41</definedName>
    <definedName name="П000010014003">'стр1'!$AU$42</definedName>
    <definedName name="П000010014006">'стр1'!$CF$42</definedName>
    <definedName name="П000010014007">'стр1'!$CV$42</definedName>
    <definedName name="П000010014103">'стр1'!$AU$43</definedName>
    <definedName name="П000010014104">'стр1'!$BF$43</definedName>
    <definedName name="П000010014105">'стр1'!$BS$43</definedName>
    <definedName name="П000010014106">'стр1'!$CF$43</definedName>
    <definedName name="П000010014107">'стр1'!$CV$43</definedName>
    <definedName name="П000010015003">'стр1'!$AS$46</definedName>
    <definedName name="П000010015004">'стр1'!$BD$46</definedName>
    <definedName name="П000010015005">'стр1'!$BQ$46</definedName>
    <definedName name="П000010015006">'стр1'!$CD$46</definedName>
    <definedName name="П000010015007">'стр1'!$CT$46</definedName>
    <definedName name="П000010015501">'стр1'!$M$47</definedName>
    <definedName name="П000010016006">'стр1'!$CD$47</definedName>
    <definedName name="П000010016007">'стр1'!$CT$47</definedName>
    <definedName name="П000010017004">'стр1'!$BD$50</definedName>
    <definedName name="П000010017006">'стр1'!$CD$50</definedName>
    <definedName name="П000010017007">'стр1'!$CT$50</definedName>
    <definedName name="П000010017104">'стр1'!$BD$51</definedName>
    <definedName name="П000010017105">'стр1'!$BQ$51</definedName>
    <definedName name="П000010017106">'стр1'!$CD$51</definedName>
    <definedName name="П000010017107">'стр1'!$CT$51</definedName>
    <definedName name="П000010018003">'стр1'!$AS$56</definedName>
    <definedName name="П000010018004">'стр1'!$BD$56</definedName>
    <definedName name="П000010018005">'стр1'!$BQ$56</definedName>
    <definedName name="П000010018006">'стр1'!$CD$56</definedName>
    <definedName name="П000010018007">'стр1'!$CT$56</definedName>
    <definedName name="П000010019004">'стр1'!$BD$57</definedName>
    <definedName name="П000010019007">'стр1'!$CT$57</definedName>
    <definedName name="П000010020006">'стр1'!$CD$58</definedName>
    <definedName name="П000010020007">'стр1'!$CT$58</definedName>
    <definedName name="П000010021006">'стр1'!$CF$59</definedName>
    <definedName name="П000010021007">'стр1'!$CT$59</definedName>
    <definedName name="П000010022005">'стр1'!$BQ$60</definedName>
    <definedName name="П000010022006">'стр1'!$CF$60</definedName>
    <definedName name="П000010022007">'стр1'!$CT$60</definedName>
    <definedName name="П000010023003">'стр1'!$AS$61</definedName>
    <definedName name="П000010023004">'стр1'!$BD$61</definedName>
    <definedName name="П000010023005">'стр1'!$BQ$61</definedName>
    <definedName name="П000010023006">'стр1'!$CD$61</definedName>
    <definedName name="П000010023007">'стр1'!$CT$61</definedName>
    <definedName name="П000010024003">'стр1'!$AS$63</definedName>
    <definedName name="П000010024004">'стр1'!$BD$63</definedName>
    <definedName name="П000010024005">'стр1'!$BQ$63</definedName>
    <definedName name="П000010024006">'стр1'!$CD$63</definedName>
    <definedName name="П000010024007">'стр1'!$CT$63</definedName>
    <definedName name="П000010025003">'стр1'!$AS$64</definedName>
    <definedName name="П000010025006">'стр1'!$CD$64</definedName>
    <definedName name="П000010025007">'стр1'!$CT$64</definedName>
    <definedName name="П000010025103">'стр1'!$AS$65</definedName>
    <definedName name="П000010025104">'стр1'!$BD$65</definedName>
    <definedName name="П000010025105">'стр1'!$BQ$65</definedName>
    <definedName name="П000010025106">'стр1'!$CD$65</definedName>
    <definedName name="П000010025107">'стр1'!$CT$65</definedName>
    <definedName name="П000010026003">'стр1'!$AU$68</definedName>
    <definedName name="П000010026007">'стр1'!$CV$68</definedName>
    <definedName name="П000010027003">'стр1'!$AU$70</definedName>
    <definedName name="П000010027007">'стр1'!$CV$70</definedName>
    <definedName name="П000010028003">'стр1'!$AU$71</definedName>
    <definedName name="П000010028006">'стр1'!$CF$71</definedName>
    <definedName name="П000010028007">'стр1'!$CV$71</definedName>
    <definedName name="П000010028103">'стр1'!$AU$72</definedName>
    <definedName name="П000010028104">'стр1'!$BF$72</definedName>
    <definedName name="П000010028105">'стр1'!$BS$72</definedName>
    <definedName name="П000010028106">'стр1'!$CF$72</definedName>
    <definedName name="П000010028107">'стр1'!$CV$72</definedName>
    <definedName name="П000010029003">'стр1'!$AS$75</definedName>
    <definedName name="П000010029004">'стр1'!$BD$75</definedName>
    <definedName name="П000010029005">'стр1'!$BQ$75</definedName>
    <definedName name="П000010029006">'стр1'!$CD$75</definedName>
    <definedName name="П000010029007">'стр1'!$CT$75</definedName>
    <definedName name="П000010030003">'стр1'!$BD$82</definedName>
    <definedName name="П000010030004">'стр1'!$BP$82</definedName>
    <definedName name="П000010030005">'стр1'!$CE$82</definedName>
    <definedName name="П000010030006">'стр1'!$CR$82</definedName>
    <definedName name="П000010031003">'стр1'!$BD$85</definedName>
    <definedName name="П000010031004">'стр1'!$BP$85</definedName>
    <definedName name="П000010031005">'стр1'!$CE$85</definedName>
    <definedName name="П000010031006">'стр1'!$CR$85</definedName>
    <definedName name="П000010034003">'стр1'!$BD$91</definedName>
    <definedName name="П000010034004">'стр1'!$BP$91</definedName>
    <definedName name="П000010034005">'стр1'!$CE$91</definedName>
    <definedName name="П000010034006">'стр1'!$CR$91</definedName>
    <definedName name="П000010035003">'стр1'!$BD$94</definedName>
    <definedName name="П000010035004">'стр1'!$BP$94</definedName>
    <definedName name="П000010035005">'стр1'!$CE$94</definedName>
    <definedName name="П000010035006">'стр1'!$CR$94</definedName>
    <definedName name="П000010038003">'стр1'!$BD$100</definedName>
    <definedName name="П000010038004">'стр1'!$BP$100</definedName>
    <definedName name="П000010038005">'стр1'!$CE$100</definedName>
    <definedName name="П000010038006">'стр1'!$CR$100</definedName>
    <definedName name="П000010039003">'стр1'!$BD$102</definedName>
    <definedName name="П000010039004">'стр1'!$BP$102</definedName>
    <definedName name="П000010039005">'стр1'!$CE$102</definedName>
    <definedName name="П000010039006">'стр1'!$CR$102</definedName>
    <definedName name="П000010042003">'стр1'!$BD$110</definedName>
    <definedName name="П000010042004">'стр1'!$BP$110</definedName>
    <definedName name="П000010042005">'стр1'!$CE$110</definedName>
    <definedName name="П000010042006">'стр1'!$CR$110</definedName>
    <definedName name="П000010043003">'стр1'!$BD$112</definedName>
    <definedName name="П000010043004">'стр1'!$BP$112</definedName>
    <definedName name="П000010043005">'стр1'!$CE$112</definedName>
    <definedName name="П000010043006">'стр1'!$CR$112</definedName>
    <definedName name="П000010046003">'стр1'!$BD$124</definedName>
    <definedName name="П000010046004">'стр1'!$CE$124</definedName>
    <definedName name="П000010047003">'стр1'!$BD$128</definedName>
    <definedName name="П000010047004">'стр1'!$BQ$128</definedName>
    <definedName name="П000010047005">'стр1'!$CE$128</definedName>
    <definedName name="П000010047006">'стр1'!$CR$128</definedName>
    <definedName name="П000010049003">'стр1'!$BD$135</definedName>
    <definedName name="П000010049004">'стр1'!$BQ$135</definedName>
    <definedName name="П000010049005">'стр1'!$CE$135</definedName>
    <definedName name="П000010049006">'стр1'!$CR$135</definedName>
    <definedName name="Руководитель">'стр1'!$AB$145</definedName>
  </definedNames>
  <calcPr fullCalcOnLoad="1"/>
</workbook>
</file>

<file path=xl/sharedStrings.xml><?xml version="1.0" encoding="utf-8"?>
<sst xmlns="http://schemas.openxmlformats.org/spreadsheetml/2006/main" count="1368" uniqueCount="426">
  <si>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</si>
  <si>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</si>
  <si>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</si>
  <si>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</si>
  <si>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</si>
  <si>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</si>
  <si>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</si>
  <si>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</si>
  <si>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</si>
  <si>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</si>
  <si>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</si>
  <si>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</si>
  <si>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</si>
  <si>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</si>
  <si>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</si>
  <si>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</si>
  <si>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</si>
  <si>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</si>
  <si>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</si>
  <si>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</si>
  <si>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</si>
  <si>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</si>
  <si>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</si>
  <si>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</si>
  <si>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</si>
  <si>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</si>
  <si>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</si>
  <si>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</si>
  <si>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</si>
  <si>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</si>
  <si>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</si>
  <si>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</si>
  <si>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</si>
  <si>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</si>
  <si>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</si>
  <si>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</si>
  <si>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</si>
  <si>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</si>
  <si>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</si>
  <si>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</si>
  <si>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</si>
  <si>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</si>
  <si>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</si>
  <si>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</si>
  <si>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</si>
  <si>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</si>
  <si>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</si>
  <si>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</si>
  <si>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</si>
  <si>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</si>
  <si>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</si>
  <si>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</si>
  <si>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</si>
  <si>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</si>
  <si>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</si>
  <si>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</si>
  <si>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</si>
  <si>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</si>
  <si>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</si>
  <si>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</si>
  <si>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</si>
  <si>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</si>
  <si>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</si>
  <si>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</si>
  <si>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</si>
  <si>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</si>
  <si>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</si>
  <si>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</si>
  <si>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</si>
  <si>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</si>
  <si>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</si>
  <si>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</si>
  <si>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</si>
  <si>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</si>
  <si>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</si>
  <si>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</si>
  <si>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</si>
  <si>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</si>
  <si>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100</t>
  </si>
  <si>
    <t>110</t>
  </si>
  <si>
    <t>121</t>
  </si>
  <si>
    <t>122</t>
  </si>
  <si>
    <t>123</t>
  </si>
  <si>
    <t>131</t>
  </si>
  <si>
    <t>132</t>
  </si>
  <si>
    <t>133</t>
  </si>
  <si>
    <t>140</t>
  </si>
  <si>
    <t>200</t>
  </si>
  <si>
    <t>210</t>
  </si>
  <si>
    <t>220</t>
  </si>
  <si>
    <t xml:space="preserve">за </t>
  </si>
  <si>
    <t>Лист</t>
  </si>
  <si>
    <t>Период</t>
  </si>
  <si>
    <t>Нач. пер.</t>
  </si>
  <si>
    <t>Кон. пер.</t>
  </si>
  <si>
    <t>Расчет</t>
  </si>
  <si>
    <t>Пер. МБ</t>
  </si>
  <si>
    <t>Этот или тот</t>
  </si>
  <si>
    <t>период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</si>
  <si>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</si>
  <si>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</si>
  <si>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</si>
  <si>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</si>
  <si>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</si>
  <si>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</si>
  <si>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</si>
  <si>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</si>
  <si>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</si>
  <si>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</si>
  <si>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</si>
  <si>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</si>
  <si>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</si>
  <si>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</si>
  <si>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</si>
  <si>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BUH3*</t>
  </si>
  <si>
    <t>1</t>
  </si>
  <si>
    <t/>
  </si>
  <si>
    <t>3</t>
  </si>
  <si>
    <t>этот</t>
  </si>
  <si>
    <t>01.04.2009,</t>
  </si>
  <si>
    <t>2</t>
  </si>
  <si>
    <t>стр1</t>
  </si>
  <si>
    <t>0</t>
  </si>
  <si>
    <t>384</t>
  </si>
  <si>
    <t>Ф3ОТЧИЗКАПН_0902.XLS</t>
  </si>
  <si>
    <t>0710003 - Ф3 Отчет об изменениях капитала</t>
  </si>
  <si>
    <t>5.01</t>
  </si>
  <si>
    <t>0710003a</t>
  </si>
  <si>
    <t>Дополнительные данные</t>
  </si>
  <si>
    <t>дополнительные данные</t>
  </si>
  <si>
    <t>дополнитеные данные</t>
  </si>
  <si>
    <t>П000010000100</t>
  </si>
  <si>
    <t>DE18</t>
  </si>
  <si>
    <t>П000010000200</t>
  </si>
  <si>
    <t>DF18</t>
  </si>
  <si>
    <t>П000010001003</t>
  </si>
  <si>
    <t>П000010001004</t>
  </si>
  <si>
    <t>П000010001005</t>
  </si>
  <si>
    <t>П000010001006</t>
  </si>
  <si>
    <t>П000010001007</t>
  </si>
  <si>
    <t>П000010001501</t>
  </si>
  <si>
    <t>П000010002006</t>
  </si>
  <si>
    <t>П000010002007</t>
  </si>
  <si>
    <t>П000010003004</t>
  </si>
  <si>
    <t>П000010003006</t>
  </si>
  <si>
    <t>П000010003007</t>
  </si>
  <si>
    <t>П000010003104</t>
  </si>
  <si>
    <t>П000010003105</t>
  </si>
  <si>
    <t>П000010003106</t>
  </si>
  <si>
    <t>П000010003107</t>
  </si>
  <si>
    <t>П000010004003</t>
  </si>
  <si>
    <t>П000010004004</t>
  </si>
  <si>
    <t>П000010004005</t>
  </si>
  <si>
    <t>П000010004006</t>
  </si>
  <si>
    <t>П000010004007</t>
  </si>
  <si>
    <t>П000010005004</t>
  </si>
  <si>
    <t>П000010005007</t>
  </si>
  <si>
    <t>П000010006006</t>
  </si>
  <si>
    <t>П000010006007</t>
  </si>
  <si>
    <t>П000010007006</t>
  </si>
  <si>
    <t>П000010007007</t>
  </si>
  <si>
    <t>П000010008005</t>
  </si>
  <si>
    <t>П000010008006</t>
  </si>
  <si>
    <t>П000010008007</t>
  </si>
  <si>
    <t>П000010009003</t>
  </si>
  <si>
    <t>П000010009004</t>
  </si>
  <si>
    <t>П000010009005</t>
  </si>
  <si>
    <t>П000010009006</t>
  </si>
  <si>
    <t>П000010009007</t>
  </si>
  <si>
    <t>П000010010003</t>
  </si>
  <si>
    <t>П000010010004</t>
  </si>
  <si>
    <t>П000010010005</t>
  </si>
  <si>
    <t>П000010010006</t>
  </si>
  <si>
    <t>П000010010007</t>
  </si>
  <si>
    <t>П000010011003</t>
  </si>
  <si>
    <t>П000010011006</t>
  </si>
  <si>
    <t>П000010011007</t>
  </si>
  <si>
    <t>П000010011103</t>
  </si>
  <si>
    <t>П000010011104</t>
  </si>
  <si>
    <t>П000010011105</t>
  </si>
  <si>
    <t>П000010011106</t>
  </si>
  <si>
    <t>П000010011107</t>
  </si>
  <si>
    <t>П000010012003</t>
  </si>
  <si>
    <t>П000010012007</t>
  </si>
  <si>
    <t>П000010013003</t>
  </si>
  <si>
    <t>П000010013007</t>
  </si>
  <si>
    <t>П000010014003</t>
  </si>
  <si>
    <t>П000010014006</t>
  </si>
  <si>
    <t>П000010014007</t>
  </si>
  <si>
    <t>П000010014103</t>
  </si>
  <si>
    <t>П000010014104</t>
  </si>
  <si>
    <t>П000010014105</t>
  </si>
  <si>
    <t>П000010014106</t>
  </si>
  <si>
    <t>П000010014107</t>
  </si>
  <si>
    <t>П000010015003</t>
  </si>
  <si>
    <t>П000010015004</t>
  </si>
  <si>
    <t>П000010015005</t>
  </si>
  <si>
    <t>П000010015006</t>
  </si>
  <si>
    <t>П000010015007</t>
  </si>
  <si>
    <t>П000010015501</t>
  </si>
  <si>
    <t>П000010016006</t>
  </si>
  <si>
    <t>П000010016007</t>
  </si>
  <si>
    <t>П000010017004</t>
  </si>
  <si>
    <t>П000010017006</t>
  </si>
  <si>
    <t>П000010017007</t>
  </si>
  <si>
    <t>П000010017104</t>
  </si>
  <si>
    <t>П000010017105</t>
  </si>
  <si>
    <t>П000010017106</t>
  </si>
  <si>
    <t>П000010017107</t>
  </si>
  <si>
    <t>П000010018003</t>
  </si>
  <si>
    <t>П000010018004</t>
  </si>
  <si>
    <t>П000010018005</t>
  </si>
  <si>
    <t>П000010018006</t>
  </si>
  <si>
    <t>П000010018007</t>
  </si>
  <si>
    <t>П000010019004</t>
  </si>
  <si>
    <t>П000010019007</t>
  </si>
  <si>
    <t>П000010020006</t>
  </si>
  <si>
    <t>П000010020007</t>
  </si>
  <si>
    <t>П000010021006</t>
  </si>
  <si>
    <t>П000010021007</t>
  </si>
  <si>
    <t>П000010022005</t>
  </si>
  <si>
    <t>П000010022006</t>
  </si>
  <si>
    <t>П000010022007</t>
  </si>
  <si>
    <t>П000010023003</t>
  </si>
  <si>
    <t>П000010023004</t>
  </si>
  <si>
    <t>П000010023005</t>
  </si>
  <si>
    <t>П000010023006</t>
  </si>
  <si>
    <t>П000010023007</t>
  </si>
  <si>
    <t>П000010024003</t>
  </si>
  <si>
    <t>П000010024004</t>
  </si>
  <si>
    <t>П000010024005</t>
  </si>
  <si>
    <t>П000010024006</t>
  </si>
  <si>
    <t>П000010024007</t>
  </si>
  <si>
    <t>П000010025003</t>
  </si>
  <si>
    <t>П000010025006</t>
  </si>
  <si>
    <t>П000010025007</t>
  </si>
  <si>
    <t>П000010025103</t>
  </si>
  <si>
    <t>П000010025104</t>
  </si>
  <si>
    <t>П000010025105</t>
  </si>
  <si>
    <t>П000010025106</t>
  </si>
  <si>
    <t>П000010025107</t>
  </si>
  <si>
    <t>П000010026003</t>
  </si>
  <si>
    <t>П000010026007</t>
  </si>
  <si>
    <t>П000010027003</t>
  </si>
  <si>
    <t>П000010027007</t>
  </si>
  <si>
    <t>П000010028003</t>
  </si>
  <si>
    <t>П000010028006</t>
  </si>
  <si>
    <t>П000010028007</t>
  </si>
  <si>
    <t>П000010028103</t>
  </si>
  <si>
    <t>П000010028104</t>
  </si>
  <si>
    <t>П000010028105</t>
  </si>
  <si>
    <t>П000010028106</t>
  </si>
  <si>
    <t>П000010028107</t>
  </si>
  <si>
    <t>П000010029003</t>
  </si>
  <si>
    <t>П000010029004</t>
  </si>
  <si>
    <t>П000010029005</t>
  </si>
  <si>
    <t>П000010029006</t>
  </si>
  <si>
    <t>П000010029007</t>
  </si>
  <si>
    <t>П000010030003</t>
  </si>
  <si>
    <t>П000010030004</t>
  </si>
  <si>
    <t>П000010030005</t>
  </si>
  <si>
    <t>П000010030006</t>
  </si>
  <si>
    <t>П000010031003</t>
  </si>
  <si>
    <t>П000010031004</t>
  </si>
  <si>
    <t>П000010031005</t>
  </si>
  <si>
    <t>П000010031006</t>
  </si>
  <si>
    <t>П000010034003</t>
  </si>
  <si>
    <t>П000010034004</t>
  </si>
  <si>
    <t>П000010034005</t>
  </si>
  <si>
    <t>П000010034006</t>
  </si>
  <si>
    <t>П000010035003</t>
  </si>
  <si>
    <t>П000010035004</t>
  </si>
  <si>
    <t>П000010035005</t>
  </si>
  <si>
    <t>П000010035006</t>
  </si>
  <si>
    <t>П000010038003</t>
  </si>
  <si>
    <t>П000010038004</t>
  </si>
  <si>
    <t>П000010038005</t>
  </si>
  <si>
    <t>П000010038006</t>
  </si>
  <si>
    <t>П000010039003</t>
  </si>
  <si>
    <t>П000010039004</t>
  </si>
  <si>
    <t>П000010039005</t>
  </si>
  <si>
    <t>П000010039006</t>
  </si>
  <si>
    <t>П000010042003</t>
  </si>
  <si>
    <t>П00001004204</t>
  </si>
  <si>
    <t>П000010042005</t>
  </si>
  <si>
    <t>П000010042006</t>
  </si>
  <si>
    <t>П000010043003</t>
  </si>
  <si>
    <t>П000010043004</t>
  </si>
  <si>
    <t>П000010043005</t>
  </si>
  <si>
    <t>П000010043006</t>
  </si>
  <si>
    <t>П000010046003</t>
  </si>
  <si>
    <t>П000010046004</t>
  </si>
  <si>
    <t>П000010047003</t>
  </si>
  <si>
    <t>П000010047004</t>
  </si>
  <si>
    <t>П000010047005</t>
  </si>
  <si>
    <t>П000010047006</t>
  </si>
  <si>
    <t>П000010049003</t>
  </si>
  <si>
    <t>П000010049004</t>
  </si>
  <si>
    <t>П000010049005</t>
  </si>
  <si>
    <t>П000010049006</t>
  </si>
  <si>
    <t>П000010003201</t>
  </si>
  <si>
    <t>П000010003204</t>
  </si>
  <si>
    <t>П000010003205</t>
  </si>
  <si>
    <t>П000010003206</t>
  </si>
  <si>
    <t>П000010003207</t>
  </si>
  <si>
    <t>0,0,0,0,0,1,IU</t>
  </si>
  <si>
    <t>П000010011201</t>
  </si>
  <si>
    <t>П000010011203</t>
  </si>
  <si>
    <t>П000010011204</t>
  </si>
  <si>
    <t>П000010011205</t>
  </si>
  <si>
    <t>П000010011206</t>
  </si>
  <si>
    <t>П000010011207</t>
  </si>
  <si>
    <t>0,0,0,0,0,0,1,IU</t>
  </si>
  <si>
    <t>П000010014201</t>
  </si>
  <si>
    <t>П000010014203</t>
  </si>
  <si>
    <t>П000010014204</t>
  </si>
  <si>
    <t>П000010014205</t>
  </si>
  <si>
    <t>П000010014206</t>
  </si>
  <si>
    <t>П000010014207</t>
  </si>
  <si>
    <t>П000010017201</t>
  </si>
  <si>
    <t>П000010017204</t>
  </si>
  <si>
    <t>П000010017205</t>
  </si>
  <si>
    <t>П000010017206</t>
  </si>
  <si>
    <t>П000010017207</t>
  </si>
  <si>
    <t>П000010025201</t>
  </si>
  <si>
    <t>П000010025203</t>
  </si>
  <si>
    <t>П000010025204</t>
  </si>
  <si>
    <t>П000010025205</t>
  </si>
  <si>
    <t>П000010025206</t>
  </si>
  <si>
    <t>П000010025207</t>
  </si>
  <si>
    <t>П000010028201</t>
  </si>
  <si>
    <t>П000010028203</t>
  </si>
  <si>
    <t>П000010028204</t>
  </si>
  <si>
    <t>П000010028205</t>
  </si>
  <si>
    <t>П000010028206</t>
  </si>
  <si>
    <t>П000010028207</t>
  </si>
  <si>
    <t>П000010032001</t>
  </si>
  <si>
    <t>П000010032003</t>
  </si>
  <si>
    <t>П000010032004</t>
  </si>
  <si>
    <t>П000010032005</t>
  </si>
  <si>
    <t>П000010032006</t>
  </si>
  <si>
    <t>П000010033003</t>
  </si>
  <si>
    <t>П000010033004</t>
  </si>
  <si>
    <t>П000010033005</t>
  </si>
  <si>
    <t>П000010033006</t>
  </si>
  <si>
    <t>0,1,1,1,1,3,3,3,3,4,IU</t>
  </si>
  <si>
    <t>П000010036001</t>
  </si>
  <si>
    <t>П000010036003</t>
  </si>
  <si>
    <t>П000010036004</t>
  </si>
  <si>
    <t>П000010036006</t>
  </si>
  <si>
    <t>П000010037003</t>
  </si>
  <si>
    <t>П000010037004</t>
  </si>
  <si>
    <t>П000010037005</t>
  </si>
  <si>
    <t>П000010037006</t>
  </si>
  <si>
    <t>П000010036005</t>
  </si>
  <si>
    <t>П000010040001</t>
  </si>
  <si>
    <t>П000010040003</t>
  </si>
  <si>
    <t>П000010040004</t>
  </si>
  <si>
    <t>П000010040005</t>
  </si>
  <si>
    <t>П000010040006</t>
  </si>
  <si>
    <t>П000010041003</t>
  </si>
  <si>
    <t>П000010041004</t>
  </si>
  <si>
    <t>П000010041005</t>
  </si>
  <si>
    <t>П000010041006</t>
  </si>
  <si>
    <t>П000010044001</t>
  </si>
  <si>
    <t>П000010044003</t>
  </si>
  <si>
    <t>П000010044004</t>
  </si>
  <si>
    <t>П000010044005</t>
  </si>
  <si>
    <t>П000010044006</t>
  </si>
  <si>
    <t>П000010045003</t>
  </si>
  <si>
    <t>П000010045004</t>
  </si>
  <si>
    <t>П000010045005</t>
  </si>
  <si>
    <t>П000010045006</t>
  </si>
  <si>
    <t>П000010048001</t>
  </si>
  <si>
    <t>П000010048003</t>
  </si>
  <si>
    <t>П000010048004</t>
  </si>
  <si>
    <t>П000010048005</t>
  </si>
  <si>
    <t>П000010048006</t>
  </si>
  <si>
    <t>П000010050001</t>
  </si>
  <si>
    <t>П000010050003</t>
  </si>
  <si>
    <t>П000010050004</t>
  </si>
  <si>
    <t>П000010050005</t>
  </si>
  <si>
    <t>П000010050006</t>
  </si>
  <si>
    <t>Tab3_1_5</t>
  </si>
  <si>
    <t>T(C,AS,BD,BQ,CD,CT)</t>
  </si>
  <si>
    <t>Tab3_1_7</t>
  </si>
  <si>
    <t>Tab3_1_9</t>
  </si>
  <si>
    <t>Tab3_1_11</t>
  </si>
  <si>
    <t>Tab3_1_13</t>
  </si>
  <si>
    <t>Tab3_1_15</t>
  </si>
  <si>
    <t>Tab3_1_17</t>
  </si>
  <si>
    <t>Tab3_1_19</t>
  </si>
  <si>
    <t>Tab3_1_21</t>
  </si>
  <si>
    <t>Tab3_1_23</t>
  </si>
  <si>
    <t>T(C,BD,BQ,CE,CR)</t>
  </si>
  <si>
    <t>Tab3_1_25</t>
  </si>
  <si>
    <t>Tab3_1_27</t>
  </si>
  <si>
    <t>###</t>
  </si>
  <si>
    <t>DF144</t>
  </si>
  <si>
    <t>шапфайлБухФ5.01.txt</t>
  </si>
  <si>
    <t>шапформпфр.txt</t>
  </si>
  <si>
    <t>2009</t>
  </si>
  <si>
    <t>XMLСхема</t>
  </si>
  <si>
    <t>ФайлПереводчик</t>
  </si>
  <si>
    <t>buh3.txt</t>
  </si>
  <si>
    <t>NO_BUH3_1_025_00_05_01_01.xsd</t>
  </si>
  <si>
    <t>34</t>
  </si>
  <si>
    <t>год</t>
  </si>
  <si>
    <t>01.01.2009</t>
  </si>
  <si>
    <t>31.12.2009</t>
  </si>
  <si>
    <t>не заполняется</t>
  </si>
  <si>
    <t>Форма - Приказ Минфина № 67н от 22.07.03; коды строк -  приказ Госкомстата России и Минфина России от 14.11.03 № 475/102н; формат (5.01) - Приказ ФНС №ММ-7-6/228@ от 01.04.09</t>
  </si>
  <si>
    <t xml:space="preserve"> 2009 г.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</si>
  <si>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 от 14.11.2003)</t>
    </r>
  </si>
  <si>
    <t>П000010042004</t>
  </si>
  <si>
    <t>T(255),N(12),N(12),N(12),N(12)</t>
  </si>
  <si>
    <t>N(12)</t>
  </si>
  <si>
    <t>T(255),N(12),N(12),N(12),N(12),N(12),N(12),N(12),N(12)</t>
  </si>
  <si>
    <t>T(255),N(12),N(12),N(12),N(12),N(12)</t>
  </si>
  <si>
    <t>K(1)</t>
  </si>
  <si>
    <t>T(C,BD,BQ,CD,CT)</t>
  </si>
  <si>
    <t>T(B,BD,BP,CE,CR,DE,DF,DG,DH)</t>
  </si>
  <si>
    <t>384,385</t>
  </si>
  <si>
    <t>прочих причин</t>
  </si>
  <si>
    <t>на животноводство</t>
  </si>
  <si>
    <t xml:space="preserve">на прочие цели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</si>
</sst>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3" borderId="12" xfId="0" applyNumberFormat="1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 horizontal="left"/>
    </xf>
    <xf numFmtId="0" fontId="1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49" fontId="1" fillId="34" borderId="2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3" xfId="0" applyFont="1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1" fillId="34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1" fillId="34" borderId="13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1" fillId="34" borderId="13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9" xfId="0" applyFont="1" applyFill="1" applyBorder="1" applyAlignment="1">
      <alignment horizontal="left" wrapText="1"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38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3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" fillId="34" borderId="34" xfId="0" applyFont="1" applyFill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" fillId="34" borderId="34" xfId="0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34" borderId="42" xfId="0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44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34" borderId="11" xfId="0" applyFont="1" applyFill="1" applyBorder="1" applyAlignment="1" applyProtection="1">
      <alignment/>
      <protection locked="0"/>
    </xf>
    <xf numFmtId="49" fontId="1" fillId="34" borderId="45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/>
    </xf>
    <xf numFmtId="49" fontId="1" fillId="34" borderId="46" xfId="0" applyNumberFormat="1" applyFont="1" applyFill="1" applyBorder="1" applyAlignment="1">
      <alignment horizontal="center"/>
    </xf>
    <xf numFmtId="49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0" fontId="1" fillId="34" borderId="38" xfId="0" applyFont="1" applyFill="1" applyBorder="1" applyAlignment="1">
      <alignment/>
    </xf>
    <xf numFmtId="49" fontId="1" fillId="34" borderId="49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0" fontId="1" fillId="34" borderId="49" xfId="0" applyFont="1" applyFill="1" applyBorder="1" applyAlignment="1" applyProtection="1">
      <alignment horizontal="center"/>
      <protection locked="0"/>
    </xf>
    <xf numFmtId="0" fontId="1" fillId="34" borderId="47" xfId="0" applyFont="1" applyFill="1" applyBorder="1" applyAlignment="1" applyProtection="1">
      <alignment horizontal="center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0" fontId="1" fillId="34" borderId="50" xfId="0" applyFont="1" applyFill="1" applyBorder="1" applyAlignment="1" applyProtection="1">
      <alignment horizontal="center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51" xfId="0" applyFont="1" applyFill="1" applyBorder="1" applyAlignment="1" applyProtection="1">
      <alignment horizontal="center"/>
      <protection locked="0"/>
    </xf>
    <xf numFmtId="0" fontId="1" fillId="34" borderId="52" xfId="0" applyFont="1" applyFill="1" applyBorder="1" applyAlignment="1" applyProtection="1">
      <alignment horizontal="center"/>
      <protection locked="0"/>
    </xf>
    <xf numFmtId="0" fontId="1" fillId="34" borderId="53" xfId="0" applyFont="1" applyFill="1" applyBorder="1" applyAlignment="1" applyProtection="1">
      <alignment horizontal="center"/>
      <protection locked="0"/>
    </xf>
    <xf numFmtId="0" fontId="1" fillId="34" borderId="5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49" fontId="1" fillId="34" borderId="59" xfId="0" applyNumberFormat="1" applyFont="1" applyFill="1" applyBorder="1" applyAlignment="1">
      <alignment horizontal="center"/>
    </xf>
    <xf numFmtId="49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center"/>
    </xf>
    <xf numFmtId="49" fontId="1" fillId="34" borderId="60" xfId="0" applyNumberFormat="1" applyFont="1" applyFill="1" applyBorder="1" applyAlignment="1">
      <alignment horizontal="center"/>
    </xf>
    <xf numFmtId="0" fontId="1" fillId="34" borderId="11" xfId="0" applyFont="1" applyFill="1" applyBorder="1" applyAlignment="1" applyProtection="1">
      <alignment horizontal="left" wrapText="1"/>
      <protection locked="0"/>
    </xf>
    <xf numFmtId="0" fontId="1" fillId="34" borderId="17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 wrapText="1"/>
    </xf>
    <xf numFmtId="0" fontId="1" fillId="34" borderId="22" xfId="0" applyFont="1" applyFill="1" applyBorder="1" applyAlignment="1">
      <alignment horizontal="left"/>
    </xf>
    <xf numFmtId="0" fontId="1" fillId="34" borderId="13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>
      <alignment horizontal="right"/>
    </xf>
    <xf numFmtId="0" fontId="0" fillId="34" borderId="10" xfId="0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34" borderId="19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39" xfId="0" applyFont="1" applyFill="1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1" fillId="34" borderId="44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7" xfId="0" applyFill="1" applyBorder="1" applyAlignment="1">
      <alignment wrapText="1"/>
    </xf>
    <xf numFmtId="0" fontId="3" fillId="34" borderId="13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1" fillId="34" borderId="49" xfId="0" applyFont="1" applyFill="1" applyBorder="1" applyAlignment="1">
      <alignment horizontal="right"/>
    </xf>
    <xf numFmtId="0" fontId="1" fillId="34" borderId="47" xfId="0" applyFont="1" applyFill="1" applyBorder="1" applyAlignment="1">
      <alignment horizontal="right"/>
    </xf>
    <xf numFmtId="0" fontId="3" fillId="34" borderId="33" xfId="0" applyFont="1" applyFill="1" applyBorder="1" applyAlignment="1">
      <alignment horizontal="center" vertical="top"/>
    </xf>
    <xf numFmtId="0" fontId="1" fillId="34" borderId="49" xfId="0" applyFont="1" applyFill="1" applyBorder="1" applyAlignment="1" applyProtection="1">
      <alignment horizontal="center"/>
      <protection/>
    </xf>
    <xf numFmtId="0" fontId="1" fillId="34" borderId="47" xfId="0" applyFont="1" applyFill="1" applyBorder="1" applyAlignment="1" applyProtection="1">
      <alignment horizontal="center"/>
      <protection/>
    </xf>
    <xf numFmtId="0" fontId="1" fillId="34" borderId="50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1" fillId="34" borderId="37" xfId="0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0" fontId="1" fillId="34" borderId="48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40" xfId="0" applyFont="1" applyFill="1" applyBorder="1" applyAlignment="1">
      <alignment horizontal="left"/>
    </xf>
    <xf numFmtId="0" fontId="1" fillId="34" borderId="41" xfId="0" applyFont="1" applyFill="1" applyBorder="1" applyAlignment="1">
      <alignment horizontal="left"/>
    </xf>
    <xf numFmtId="0" fontId="1" fillId="34" borderId="39" xfId="0" applyFont="1" applyFill="1" applyBorder="1" applyAlignment="1">
      <alignment horizontal="right"/>
    </xf>
    <xf numFmtId="0" fontId="1" fillId="34" borderId="40" xfId="0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49" fontId="1" fillId="0" borderId="4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34" borderId="58" xfId="0" applyFont="1" applyFill="1" applyBorder="1" applyAlignment="1" applyProtection="1">
      <alignment horizontal="center"/>
      <protection/>
    </xf>
    <xf numFmtId="0" fontId="1" fillId="34" borderId="56" xfId="0" applyFont="1" applyFill="1" applyBorder="1" applyAlignment="1" applyProtection="1">
      <alignment horizontal="center"/>
      <protection/>
    </xf>
    <xf numFmtId="0" fontId="1" fillId="34" borderId="6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34" borderId="19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1" xfId="0" applyFill="1" applyBorder="1" applyAlignment="1">
      <alignment horizontal="left"/>
    </xf>
    <xf numFmtId="0" fontId="0" fillId="34" borderId="19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14.emf" /><Relationship Id="rId10" Type="http://schemas.openxmlformats.org/officeDocument/2006/relationships/image" Target="../media/image11.emf" /><Relationship Id="rId11" Type="http://schemas.openxmlformats.org/officeDocument/2006/relationships/image" Target="../media/image16.emf" /><Relationship Id="rId12" Type="http://schemas.openxmlformats.org/officeDocument/2006/relationships/image" Target="../media/image13.emf" /><Relationship Id="rId13" Type="http://schemas.openxmlformats.org/officeDocument/2006/relationships/image" Target="../media/image18.emf" /><Relationship Id="rId14" Type="http://schemas.openxmlformats.org/officeDocument/2006/relationships/image" Target="../media/image15.emf" /><Relationship Id="rId15" Type="http://schemas.openxmlformats.org/officeDocument/2006/relationships/image" Target="../media/image20.emf" /><Relationship Id="rId16" Type="http://schemas.openxmlformats.org/officeDocument/2006/relationships/image" Target="../media/image17.emf" /><Relationship Id="rId17" Type="http://schemas.openxmlformats.org/officeDocument/2006/relationships/image" Target="../media/image22.emf" /><Relationship Id="rId18" Type="http://schemas.openxmlformats.org/officeDocument/2006/relationships/image" Target="../media/image19.emf" /><Relationship Id="rId19" Type="http://schemas.openxmlformats.org/officeDocument/2006/relationships/image" Target="../media/image24.emf" /><Relationship Id="rId20" Type="http://schemas.openxmlformats.org/officeDocument/2006/relationships/image" Target="../media/image21.emf" /><Relationship Id="rId21" Type="http://schemas.openxmlformats.org/officeDocument/2006/relationships/image" Target="../media/image26.emf" /><Relationship Id="rId22" Type="http://schemas.openxmlformats.org/officeDocument/2006/relationships/image" Target="../media/image23.emf" /><Relationship Id="rId23" Type="http://schemas.openxmlformats.org/officeDocument/2006/relationships/image" Target="../media/image28.emf" /><Relationship Id="rId24" Type="http://schemas.openxmlformats.org/officeDocument/2006/relationships/image" Target="../media/image25.emf" /><Relationship Id="rId25" Type="http://schemas.openxmlformats.org/officeDocument/2006/relationships/image" Target="../media/image29.emf" /><Relationship Id="rId26" Type="http://schemas.openxmlformats.org/officeDocument/2006/relationships/image" Target="../media/image27.emf" /><Relationship Id="rId27" Type="http://schemas.openxmlformats.org/officeDocument/2006/relationships/image" Target="../media/image5.emf" /><Relationship Id="rId28" Type="http://schemas.openxmlformats.org/officeDocument/2006/relationships/image" Target="../media/image2.emf" /><Relationship Id="rId2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26</xdr:col>
      <xdr:colOff>19050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27</xdr:col>
      <xdr:colOff>19050</xdr:colOff>
      <xdr:row>0</xdr:row>
      <xdr:rowOff>57150</xdr:rowOff>
    </xdr:from>
    <xdr:to>
      <xdr:col>51</xdr:col>
      <xdr:colOff>47625</xdr:colOff>
      <xdr:row>0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7150"/>
          <a:ext cx="1628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47625</xdr:colOff>
      <xdr:row>0</xdr:row>
      <xdr:rowOff>57150</xdr:rowOff>
    </xdr:from>
    <xdr:to>
      <xdr:col>77</xdr:col>
      <xdr:colOff>0</xdr:colOff>
      <xdr:row>0</xdr:row>
      <xdr:rowOff>323850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571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53</xdr:col>
      <xdr:colOff>0</xdr:colOff>
      <xdr:row>0</xdr:row>
      <xdr:rowOff>76200</xdr:rowOff>
    </xdr:from>
    <xdr:to>
      <xdr:col>77</xdr:col>
      <xdr:colOff>19050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7620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78</xdr:col>
      <xdr:colOff>0</xdr:colOff>
      <xdr:row>0</xdr:row>
      <xdr:rowOff>57150</xdr:rowOff>
    </xdr:from>
    <xdr:to>
      <xdr:col>102</xdr:col>
      <xdr:colOff>19050</xdr:colOff>
      <xdr:row>0</xdr:row>
      <xdr:rowOff>323850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57150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9525</xdr:colOff>
      <xdr:row>26</xdr:row>
      <xdr:rowOff>0</xdr:rowOff>
    </xdr:from>
    <xdr:to>
      <xdr:col>126</xdr:col>
      <xdr:colOff>19050</xdr:colOff>
      <xdr:row>26</xdr:row>
      <xdr:rowOff>257175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5667375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9525</xdr:colOff>
      <xdr:row>26</xdr:row>
      <xdr:rowOff>266700</xdr:rowOff>
    </xdr:from>
    <xdr:to>
      <xdr:col>126</xdr:col>
      <xdr:colOff>38100</xdr:colOff>
      <xdr:row>27</xdr:row>
      <xdr:rowOff>209550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62825" y="5934075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200025</xdr:colOff>
      <xdr:row>38</xdr:row>
      <xdr:rowOff>9525</xdr:rowOff>
    </xdr:from>
    <xdr:to>
      <xdr:col>125</xdr:col>
      <xdr:colOff>57150</xdr:colOff>
      <xdr:row>38</xdr:row>
      <xdr:rowOff>257175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0" y="8096250"/>
          <a:ext cx="1600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200025</xdr:colOff>
      <xdr:row>38</xdr:row>
      <xdr:rowOff>295275</xdr:rowOff>
    </xdr:from>
    <xdr:to>
      <xdr:col>126</xdr:col>
      <xdr:colOff>0</xdr:colOff>
      <xdr:row>40</xdr:row>
      <xdr:rowOff>76200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0" y="8382000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45</xdr:row>
      <xdr:rowOff>9525</xdr:rowOff>
    </xdr:from>
    <xdr:to>
      <xdr:col>126</xdr:col>
      <xdr:colOff>9525</xdr:colOff>
      <xdr:row>45</xdr:row>
      <xdr:rowOff>257175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9220200"/>
          <a:ext cx="1600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45</xdr:row>
      <xdr:rowOff>276225</xdr:rowOff>
    </xdr:from>
    <xdr:to>
      <xdr:col>126</xdr:col>
      <xdr:colOff>19050</xdr:colOff>
      <xdr:row>47</xdr:row>
      <xdr:rowOff>57150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53300" y="9486900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19050</xdr:colOff>
      <xdr:row>52</xdr:row>
      <xdr:rowOff>152400</xdr:rowOff>
    </xdr:from>
    <xdr:to>
      <xdr:col>126</xdr:col>
      <xdr:colOff>38100</xdr:colOff>
      <xdr:row>54</xdr:row>
      <xdr:rowOff>76200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72350" y="1062990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9525</xdr:colOff>
      <xdr:row>54</xdr:row>
      <xdr:rowOff>85725</xdr:rowOff>
    </xdr:from>
    <xdr:to>
      <xdr:col>126</xdr:col>
      <xdr:colOff>38100</xdr:colOff>
      <xdr:row>56</xdr:row>
      <xdr:rowOff>9525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62825" y="1089660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200025</xdr:colOff>
      <xdr:row>66</xdr:row>
      <xdr:rowOff>133350</xdr:rowOff>
    </xdr:from>
    <xdr:to>
      <xdr:col>125</xdr:col>
      <xdr:colOff>57150</xdr:colOff>
      <xdr:row>67</xdr:row>
      <xdr:rowOff>228600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34250" y="13220700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209550</xdr:colOff>
      <xdr:row>67</xdr:row>
      <xdr:rowOff>247650</xdr:rowOff>
    </xdr:from>
    <xdr:to>
      <xdr:col>126</xdr:col>
      <xdr:colOff>9525</xdr:colOff>
      <xdr:row>69</xdr:row>
      <xdr:rowOff>28575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43775" y="13496925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200025</xdr:colOff>
      <xdr:row>73</xdr:row>
      <xdr:rowOff>133350</xdr:rowOff>
    </xdr:from>
    <xdr:to>
      <xdr:col>125</xdr:col>
      <xdr:colOff>57150</xdr:colOff>
      <xdr:row>74</xdr:row>
      <xdr:rowOff>228600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34250" y="14354175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109</xdr:col>
      <xdr:colOff>0</xdr:colOff>
      <xdr:row>74</xdr:row>
      <xdr:rowOff>257175</xdr:rowOff>
    </xdr:from>
    <xdr:to>
      <xdr:col>126</xdr:col>
      <xdr:colOff>19050</xdr:colOff>
      <xdr:row>76</xdr:row>
      <xdr:rowOff>76200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53300" y="14639925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171450</xdr:colOff>
      <xdr:row>87</xdr:row>
      <xdr:rowOff>57150</xdr:rowOff>
    </xdr:from>
    <xdr:to>
      <xdr:col>125</xdr:col>
      <xdr:colOff>38100</xdr:colOff>
      <xdr:row>88</xdr:row>
      <xdr:rowOff>152400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05675" y="1648777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190500</xdr:colOff>
      <xdr:row>89</xdr:row>
      <xdr:rowOff>9525</xdr:rowOff>
    </xdr:from>
    <xdr:to>
      <xdr:col>125</xdr:col>
      <xdr:colOff>57150</xdr:colOff>
      <xdr:row>90</xdr:row>
      <xdr:rowOff>104775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24725" y="1676400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171450</xdr:colOff>
      <xdr:row>95</xdr:row>
      <xdr:rowOff>142875</xdr:rowOff>
    </xdr:from>
    <xdr:to>
      <xdr:col>125</xdr:col>
      <xdr:colOff>38100</xdr:colOff>
      <xdr:row>97</xdr:row>
      <xdr:rowOff>76200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05675" y="176879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190500</xdr:colOff>
      <xdr:row>97</xdr:row>
      <xdr:rowOff>95250</xdr:rowOff>
    </xdr:from>
    <xdr:to>
      <xdr:col>125</xdr:col>
      <xdr:colOff>57150</xdr:colOff>
      <xdr:row>99</xdr:row>
      <xdr:rowOff>28575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179641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142875</xdr:colOff>
      <xdr:row>104</xdr:row>
      <xdr:rowOff>9525</xdr:rowOff>
    </xdr:from>
    <xdr:to>
      <xdr:col>125</xdr:col>
      <xdr:colOff>0</xdr:colOff>
      <xdr:row>105</xdr:row>
      <xdr:rowOff>104775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77100" y="18849975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171450</xdr:colOff>
      <xdr:row>105</xdr:row>
      <xdr:rowOff>123825</xdr:rowOff>
    </xdr:from>
    <xdr:to>
      <xdr:col>125</xdr:col>
      <xdr:colOff>47625</xdr:colOff>
      <xdr:row>107</xdr:row>
      <xdr:rowOff>57150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1912620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190500</xdr:colOff>
      <xdr:row>113</xdr:row>
      <xdr:rowOff>133350</xdr:rowOff>
    </xdr:from>
    <xdr:to>
      <xdr:col>125</xdr:col>
      <xdr:colOff>47625</xdr:colOff>
      <xdr:row>115</xdr:row>
      <xdr:rowOff>76200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324725" y="20288250"/>
          <a:ext cx="1600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171450</xdr:colOff>
      <xdr:row>115</xdr:row>
      <xdr:rowOff>104775</xdr:rowOff>
    </xdr:from>
    <xdr:to>
      <xdr:col>125</xdr:col>
      <xdr:colOff>47625</xdr:colOff>
      <xdr:row>117</xdr:row>
      <xdr:rowOff>38100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05675" y="20583525"/>
          <a:ext cx="1619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123825</xdr:colOff>
      <xdr:row>132</xdr:row>
      <xdr:rowOff>123825</xdr:rowOff>
    </xdr:from>
    <xdr:to>
      <xdr:col>124</xdr:col>
      <xdr:colOff>47625</xdr:colOff>
      <xdr:row>134</xdr:row>
      <xdr:rowOff>57150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58050" y="23241000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133350</xdr:colOff>
      <xdr:row>135</xdr:row>
      <xdr:rowOff>142875</xdr:rowOff>
    </xdr:from>
    <xdr:to>
      <xdr:col>125</xdr:col>
      <xdr:colOff>0</xdr:colOff>
      <xdr:row>139</xdr:row>
      <xdr:rowOff>57150</xdr:rowOff>
    </xdr:to>
    <xdr:pic>
      <xdr:nvPicPr>
        <xdr:cNvPr id="27" name="Command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67575" y="237458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139</xdr:row>
      <xdr:rowOff>57150</xdr:rowOff>
    </xdr:from>
    <xdr:to>
      <xdr:col>34</xdr:col>
      <xdr:colOff>0</xdr:colOff>
      <xdr:row>141</xdr:row>
      <xdr:rowOff>0</xdr:rowOff>
    </xdr:to>
    <xdr:pic>
      <xdr:nvPicPr>
        <xdr:cNvPr id="28" name="Command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0550" y="24003000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139</xdr:row>
      <xdr:rowOff>57150</xdr:rowOff>
    </xdr:from>
    <xdr:to>
      <xdr:col>59</xdr:col>
      <xdr:colOff>47625</xdr:colOff>
      <xdr:row>141</xdr:row>
      <xdr:rowOff>0</xdr:rowOff>
    </xdr:to>
    <xdr:pic>
      <xdr:nvPicPr>
        <xdr:cNvPr id="29" name="Command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86000" y="24003000"/>
          <a:ext cx="1628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9%20&#1075;&#1086;&#1076;%20&#1054;&#1040;&#1054;\&#1075;&#1086;&#1076;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6672205867</v>
          </cell>
        </row>
        <row r="6">
          <cell r="B6" t="str">
            <v>Открытое акционерное общество "Уралплемцентр"</v>
          </cell>
        </row>
        <row r="7">
          <cell r="B7" t="str">
            <v>МЫМРИН ВЛАДИМИР СЕРГЕЕВИЧ</v>
          </cell>
        </row>
        <row r="8">
          <cell r="B8" t="str">
            <v>ЛОМТЕВА НЕЛЯ ЗАХАРОВНА</v>
          </cell>
        </row>
        <row r="11">
          <cell r="K11">
            <v>2010</v>
          </cell>
          <cell r="L11" t="str">
            <v>марта</v>
          </cell>
          <cell r="M11" t="str">
            <v>31</v>
          </cell>
        </row>
        <row r="15">
          <cell r="B15" t="str">
            <v>05075114</v>
          </cell>
        </row>
        <row r="156">
          <cell r="B156" t="str">
            <v/>
          </cell>
        </row>
        <row r="158">
          <cell r="B158" t="str">
            <v>01.21</v>
          </cell>
        </row>
        <row r="159">
          <cell r="B159" t="str">
            <v/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8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9.125" style="9" customWidth="1"/>
    <col min="2" max="2" width="14.875" style="9" customWidth="1"/>
    <col min="3" max="3" width="14.375" style="9" customWidth="1"/>
    <col min="4" max="52" width="9.125" style="9" customWidth="1"/>
    <col min="53" max="53" width="32.75390625" style="9" customWidth="1"/>
    <col min="54" max="58" width="9.125" style="9" customWidth="1"/>
    <col min="59" max="59" width="10.00390625" style="9" customWidth="1"/>
    <col min="60" max="60" width="10.125" style="9" customWidth="1"/>
    <col min="61" max="16384" width="9.125" style="9" customWidth="1"/>
  </cols>
  <sheetData>
    <row r="1" spans="1:236" ht="12.75">
      <c r="A1" s="9" t="s">
        <v>127</v>
      </c>
      <c r="B1" s="9" t="s">
        <v>131</v>
      </c>
      <c r="C1" s="9" t="s">
        <v>132</v>
      </c>
      <c r="D1" s="9" t="s">
        <v>116</v>
      </c>
      <c r="E1" s="9" t="s">
        <v>419</v>
      </c>
      <c r="G1" s="9" t="s">
        <v>121</v>
      </c>
      <c r="K1" s="10" t="s">
        <v>91</v>
      </c>
      <c r="L1" s="11" t="s">
        <v>92</v>
      </c>
      <c r="M1" s="11" t="s">
        <v>93</v>
      </c>
      <c r="N1" s="11" t="s">
        <v>94</v>
      </c>
      <c r="O1" s="11" t="s">
        <v>95</v>
      </c>
      <c r="P1" s="11" t="s">
        <v>96</v>
      </c>
      <c r="Q1" s="11" t="s">
        <v>97</v>
      </c>
      <c r="R1" s="11" t="s">
        <v>98</v>
      </c>
      <c r="S1" s="10" t="s">
        <v>99</v>
      </c>
      <c r="T1" s="10" t="s">
        <v>100</v>
      </c>
      <c r="U1" s="10" t="s">
        <v>101</v>
      </c>
      <c r="V1" s="10" t="s">
        <v>102</v>
      </c>
      <c r="W1" s="10" t="s">
        <v>103</v>
      </c>
      <c r="X1" s="12" t="s">
        <v>104</v>
      </c>
      <c r="Y1" s="12" t="s">
        <v>105</v>
      </c>
      <c r="Z1" s="12" t="s">
        <v>106</v>
      </c>
      <c r="AA1" s="10" t="s">
        <v>92</v>
      </c>
      <c r="AB1" s="10" t="s">
        <v>107</v>
      </c>
      <c r="AC1" s="10" t="s">
        <v>108</v>
      </c>
      <c r="AD1" s="11" t="s">
        <v>109</v>
      </c>
      <c r="AE1" s="11" t="s">
        <v>110</v>
      </c>
      <c r="AF1" s="11" t="s">
        <v>111</v>
      </c>
      <c r="AG1" s="11" t="s">
        <v>112</v>
      </c>
      <c r="AH1" s="11" t="s">
        <v>113</v>
      </c>
      <c r="BA1" s="13" t="s">
        <v>402</v>
      </c>
      <c r="BB1" s="13" t="s">
        <v>403</v>
      </c>
      <c r="BE1" s="9" t="s">
        <v>406</v>
      </c>
      <c r="BF1" s="9" t="s">
        <v>407</v>
      </c>
      <c r="BG1" s="9" t="s">
        <v>408</v>
      </c>
      <c r="BH1" s="9" t="s">
        <v>409</v>
      </c>
      <c r="IA1" s="9" t="s">
        <v>88</v>
      </c>
      <c r="IB1" s="9" t="s">
        <v>410</v>
      </c>
    </row>
    <row r="2" spans="1:256" ht="12.75">
      <c r="A2" s="9" t="s">
        <v>127</v>
      </c>
      <c r="B2" s="9" t="s">
        <v>133</v>
      </c>
      <c r="C2" s="9" t="s">
        <v>134</v>
      </c>
      <c r="D2" s="9" t="s">
        <v>116</v>
      </c>
      <c r="E2" s="9" t="s">
        <v>419</v>
      </c>
      <c r="K2" s="13" t="s">
        <v>114</v>
      </c>
      <c r="L2" s="9" t="s">
        <v>406</v>
      </c>
      <c r="M2" s="9" t="s">
        <v>408</v>
      </c>
      <c r="N2" s="9" t="s">
        <v>409</v>
      </c>
      <c r="O2" s="9">
        <v>1</v>
      </c>
      <c r="P2" s="9" t="s">
        <v>117</v>
      </c>
      <c r="Q2" s="9" t="s">
        <v>118</v>
      </c>
      <c r="R2" s="9" t="s">
        <v>116</v>
      </c>
      <c r="S2" s="9" t="s">
        <v>37</v>
      </c>
      <c r="T2" s="9" t="s">
        <v>119</v>
      </c>
      <c r="U2" s="9" t="s">
        <v>39</v>
      </c>
      <c r="V2" s="9" t="s">
        <v>120</v>
      </c>
      <c r="W2" s="9" t="s">
        <v>121</v>
      </c>
      <c r="X2" s="9" t="s">
        <v>122</v>
      </c>
      <c r="Y2" s="9" t="s">
        <v>122</v>
      </c>
      <c r="Z2" s="9" t="s">
        <v>123</v>
      </c>
      <c r="AA2" s="9" t="s">
        <v>422</v>
      </c>
      <c r="AB2" s="9" t="s">
        <v>124</v>
      </c>
      <c r="AC2" s="9" t="s">
        <v>125</v>
      </c>
      <c r="AD2" s="9" t="s">
        <v>126</v>
      </c>
      <c r="AE2" s="9" t="s">
        <v>116</v>
      </c>
      <c r="AF2" s="9" t="s">
        <v>121</v>
      </c>
      <c r="AG2" s="9" t="s">
        <v>399</v>
      </c>
      <c r="AH2" s="9" t="s">
        <v>400</v>
      </c>
      <c r="AI2" s="9" t="s">
        <v>116</v>
      </c>
      <c r="AK2" s="9" t="s">
        <v>115</v>
      </c>
      <c r="AL2" s="9" t="s">
        <v>406</v>
      </c>
      <c r="AM2" s="9" t="s">
        <v>116</v>
      </c>
      <c r="AN2" s="9" t="s">
        <v>401</v>
      </c>
      <c r="AO2" s="9" t="s">
        <v>88</v>
      </c>
      <c r="BA2" s="9" t="s">
        <v>405</v>
      </c>
      <c r="BB2" s="9" t="s">
        <v>404</v>
      </c>
      <c r="IU2" s="9" t="s">
        <v>412</v>
      </c>
      <c r="IV2" s="9" t="s">
        <v>115</v>
      </c>
    </row>
    <row r="3" spans="1:34" ht="12.75">
      <c r="A3" s="9" t="s">
        <v>127</v>
      </c>
      <c r="B3" s="9" t="s">
        <v>135</v>
      </c>
      <c r="C3" s="9" t="s">
        <v>135</v>
      </c>
      <c r="D3" s="9" t="s">
        <v>116</v>
      </c>
      <c r="E3" s="9" t="s">
        <v>416</v>
      </c>
      <c r="K3" s="14" t="s">
        <v>121</v>
      </c>
      <c r="L3" s="9" t="s">
        <v>115</v>
      </c>
      <c r="M3" s="9" t="s">
        <v>116</v>
      </c>
      <c r="N3" s="9" t="s">
        <v>116</v>
      </c>
      <c r="O3" s="9" t="s">
        <v>115</v>
      </c>
      <c r="P3" s="9" t="s">
        <v>117</v>
      </c>
      <c r="Q3" s="9" t="s">
        <v>118</v>
      </c>
      <c r="R3" s="9" t="s">
        <v>116</v>
      </c>
      <c r="S3" s="9" t="s">
        <v>37</v>
      </c>
      <c r="T3" s="9" t="s">
        <v>119</v>
      </c>
      <c r="U3" s="9" t="s">
        <v>39</v>
      </c>
      <c r="V3" s="9" t="s">
        <v>120</v>
      </c>
      <c r="W3" s="9" t="s">
        <v>127</v>
      </c>
      <c r="X3" s="9" t="s">
        <v>122</v>
      </c>
      <c r="Y3" s="9" t="s">
        <v>115</v>
      </c>
      <c r="Z3" s="9" t="s">
        <v>123</v>
      </c>
      <c r="AA3" s="9" t="s">
        <v>116</v>
      </c>
      <c r="AB3" s="9" t="s">
        <v>124</v>
      </c>
      <c r="AC3" s="9" t="s">
        <v>125</v>
      </c>
      <c r="AD3" s="9" t="s">
        <v>126</v>
      </c>
      <c r="AE3" s="9" t="s">
        <v>116</v>
      </c>
      <c r="AF3" s="9" t="s">
        <v>116</v>
      </c>
      <c r="AG3" s="9" t="s">
        <v>116</v>
      </c>
      <c r="AH3" s="9" t="s">
        <v>116</v>
      </c>
    </row>
    <row r="4" spans="1:5" ht="12.75">
      <c r="A4" s="9" t="s">
        <v>127</v>
      </c>
      <c r="B4" s="9" t="s">
        <v>136</v>
      </c>
      <c r="C4" s="9" t="s">
        <v>136</v>
      </c>
      <c r="D4" s="9" t="s">
        <v>116</v>
      </c>
      <c r="E4" s="9" t="s">
        <v>416</v>
      </c>
    </row>
    <row r="5" spans="1:234" ht="12.75">
      <c r="A5" s="9" t="s">
        <v>127</v>
      </c>
      <c r="B5" s="9" t="s">
        <v>137</v>
      </c>
      <c r="C5" s="9" t="s">
        <v>137</v>
      </c>
      <c r="D5" s="9" t="s">
        <v>116</v>
      </c>
      <c r="E5" s="9" t="s">
        <v>416</v>
      </c>
      <c r="HZ5" s="9" t="s">
        <v>411</v>
      </c>
    </row>
    <row r="6" spans="1:11" ht="12.75">
      <c r="A6" s="9" t="s">
        <v>127</v>
      </c>
      <c r="B6" s="9" t="s">
        <v>138</v>
      </c>
      <c r="C6" s="9" t="s">
        <v>138</v>
      </c>
      <c r="D6" s="9" t="s">
        <v>116</v>
      </c>
      <c r="E6" s="9" t="s">
        <v>416</v>
      </c>
      <c r="K6" s="15" t="str">
        <f>CONCATENATE("",стр1!CM10)</f>
        <v>47</v>
      </c>
    </row>
    <row r="7" spans="1:11" ht="12.75">
      <c r="A7" s="9" t="s">
        <v>127</v>
      </c>
      <c r="B7" s="9" t="s">
        <v>139</v>
      </c>
      <c r="C7" s="9" t="s">
        <v>139</v>
      </c>
      <c r="D7" s="9" t="s">
        <v>116</v>
      </c>
      <c r="E7" s="9" t="s">
        <v>416</v>
      </c>
      <c r="K7" s="15" t="str">
        <f>CONCATENATE("",стр1!CV10)</f>
        <v>12</v>
      </c>
    </row>
    <row r="8" spans="1:11" ht="12.75">
      <c r="A8" s="9" t="s">
        <v>127</v>
      </c>
      <c r="B8" s="9" t="s">
        <v>140</v>
      </c>
      <c r="C8" s="9" t="s">
        <v>140</v>
      </c>
      <c r="D8" s="9" t="s">
        <v>116</v>
      </c>
      <c r="E8" s="9" t="s">
        <v>416</v>
      </c>
      <c r="K8" s="15" t="str">
        <f>CONCATENATE("",стр1!CM7)</f>
        <v>05075114</v>
      </c>
    </row>
    <row r="9" spans="1:5" ht="12.75">
      <c r="A9" s="9" t="s">
        <v>127</v>
      </c>
      <c r="B9" s="9" t="s">
        <v>141</v>
      </c>
      <c r="C9" s="9" t="s">
        <v>141</v>
      </c>
      <c r="D9" s="9" t="s">
        <v>116</v>
      </c>
      <c r="E9" s="9" t="s">
        <v>416</v>
      </c>
    </row>
    <row r="10" spans="1:5" ht="12.75">
      <c r="A10" s="9" t="s">
        <v>127</v>
      </c>
      <c r="B10" s="9" t="s">
        <v>142</v>
      </c>
      <c r="C10" s="9" t="s">
        <v>142</v>
      </c>
      <c r="D10" s="9" t="s">
        <v>116</v>
      </c>
      <c r="E10" s="9" t="s">
        <v>416</v>
      </c>
    </row>
    <row r="11" spans="1:5" ht="12.75">
      <c r="A11" s="9" t="s">
        <v>127</v>
      </c>
      <c r="B11" s="9" t="s">
        <v>143</v>
      </c>
      <c r="C11" s="9" t="s">
        <v>143</v>
      </c>
      <c r="D11" s="9" t="s">
        <v>116</v>
      </c>
      <c r="E11" s="9" t="s">
        <v>416</v>
      </c>
    </row>
    <row r="12" spans="1:5" ht="12.75">
      <c r="A12" s="9" t="s">
        <v>127</v>
      </c>
      <c r="B12" s="9" t="s">
        <v>144</v>
      </c>
      <c r="C12" s="9" t="s">
        <v>144</v>
      </c>
      <c r="D12" s="9" t="s">
        <v>116</v>
      </c>
      <c r="E12" s="9" t="s">
        <v>416</v>
      </c>
    </row>
    <row r="13" spans="1:5" ht="12.75">
      <c r="A13" s="9" t="s">
        <v>127</v>
      </c>
      <c r="B13" s="9" t="s">
        <v>145</v>
      </c>
      <c r="C13" s="9" t="s">
        <v>145</v>
      </c>
      <c r="D13" s="9" t="s">
        <v>116</v>
      </c>
      <c r="E13" s="9" t="s">
        <v>416</v>
      </c>
    </row>
    <row r="14" spans="1:5" ht="12.75">
      <c r="A14" s="9" t="s">
        <v>127</v>
      </c>
      <c r="B14" s="9" t="s">
        <v>146</v>
      </c>
      <c r="C14" s="9" t="s">
        <v>146</v>
      </c>
      <c r="D14" s="9" t="s">
        <v>116</v>
      </c>
      <c r="E14" s="9" t="s">
        <v>416</v>
      </c>
    </row>
    <row r="15" spans="1:5" ht="12.75">
      <c r="A15" s="9" t="s">
        <v>127</v>
      </c>
      <c r="B15" s="9" t="s">
        <v>147</v>
      </c>
      <c r="C15" s="9" t="s">
        <v>147</v>
      </c>
      <c r="D15" s="9" t="s">
        <v>116</v>
      </c>
      <c r="E15" s="9" t="s">
        <v>416</v>
      </c>
    </row>
    <row r="16" spans="1:5" ht="12.75">
      <c r="A16" s="9" t="s">
        <v>127</v>
      </c>
      <c r="B16" s="9" t="s">
        <v>148</v>
      </c>
      <c r="C16" s="9" t="s">
        <v>148</v>
      </c>
      <c r="D16" s="9" t="s">
        <v>116</v>
      </c>
      <c r="E16" s="9" t="s">
        <v>416</v>
      </c>
    </row>
    <row r="17" spans="1:5" ht="12.75">
      <c r="A17" s="9" t="s">
        <v>127</v>
      </c>
      <c r="B17" s="9" t="s">
        <v>149</v>
      </c>
      <c r="C17" s="9" t="s">
        <v>149</v>
      </c>
      <c r="D17" s="9" t="s">
        <v>116</v>
      </c>
      <c r="E17" s="9" t="s">
        <v>416</v>
      </c>
    </row>
    <row r="18" spans="1:5" ht="12.75">
      <c r="A18" s="9" t="s">
        <v>127</v>
      </c>
      <c r="B18" s="9" t="s">
        <v>420</v>
      </c>
      <c r="C18" s="9" t="s">
        <v>383</v>
      </c>
      <c r="D18" s="9" t="s">
        <v>116</v>
      </c>
      <c r="E18" s="9" t="s">
        <v>415</v>
      </c>
    </row>
    <row r="19" spans="1:5" ht="12.75">
      <c r="A19" s="9" t="s">
        <v>127</v>
      </c>
      <c r="B19" s="9" t="s">
        <v>150</v>
      </c>
      <c r="C19" s="9" t="s">
        <v>150</v>
      </c>
      <c r="D19" s="9" t="s">
        <v>116</v>
      </c>
      <c r="E19" s="9" t="s">
        <v>416</v>
      </c>
    </row>
    <row r="20" spans="1:5" ht="12.75">
      <c r="A20" s="9" t="s">
        <v>127</v>
      </c>
      <c r="B20" s="9" t="s">
        <v>151</v>
      </c>
      <c r="C20" s="9" t="s">
        <v>151</v>
      </c>
      <c r="D20" s="9" t="s">
        <v>116</v>
      </c>
      <c r="E20" s="9" t="s">
        <v>416</v>
      </c>
    </row>
    <row r="21" spans="1:5" ht="12.75">
      <c r="A21" s="9" t="s">
        <v>127</v>
      </c>
      <c r="B21" s="9" t="s">
        <v>152</v>
      </c>
      <c r="C21" s="9" t="s">
        <v>152</v>
      </c>
      <c r="D21" s="9" t="s">
        <v>116</v>
      </c>
      <c r="E21" s="9" t="s">
        <v>416</v>
      </c>
    </row>
    <row r="22" spans="1:5" ht="12.75">
      <c r="A22" s="9" t="s">
        <v>127</v>
      </c>
      <c r="B22" s="9" t="s">
        <v>153</v>
      </c>
      <c r="C22" s="9" t="s">
        <v>153</v>
      </c>
      <c r="D22" s="9" t="s">
        <v>116</v>
      </c>
      <c r="E22" s="9" t="s">
        <v>416</v>
      </c>
    </row>
    <row r="23" spans="1:5" ht="12.75">
      <c r="A23" s="9" t="s">
        <v>127</v>
      </c>
      <c r="B23" s="9" t="s">
        <v>154</v>
      </c>
      <c r="C23" s="9" t="s">
        <v>154</v>
      </c>
      <c r="D23" s="9" t="s">
        <v>116</v>
      </c>
      <c r="E23" s="9" t="s">
        <v>416</v>
      </c>
    </row>
    <row r="24" spans="1:5" ht="12.75">
      <c r="A24" s="9" t="s">
        <v>127</v>
      </c>
      <c r="B24" s="9" t="s">
        <v>155</v>
      </c>
      <c r="C24" s="9" t="s">
        <v>155</v>
      </c>
      <c r="D24" s="9" t="s">
        <v>116</v>
      </c>
      <c r="E24" s="9" t="s">
        <v>416</v>
      </c>
    </row>
    <row r="25" spans="1:5" ht="12.75">
      <c r="A25" s="9" t="s">
        <v>127</v>
      </c>
      <c r="B25" s="9" t="s">
        <v>156</v>
      </c>
      <c r="C25" s="9" t="s">
        <v>156</v>
      </c>
      <c r="D25" s="9" t="s">
        <v>116</v>
      </c>
      <c r="E25" s="9" t="s">
        <v>416</v>
      </c>
    </row>
    <row r="26" spans="1:5" ht="12.75">
      <c r="A26" s="9" t="s">
        <v>127</v>
      </c>
      <c r="B26" s="9" t="s">
        <v>157</v>
      </c>
      <c r="C26" s="9" t="s">
        <v>157</v>
      </c>
      <c r="D26" s="9" t="s">
        <v>116</v>
      </c>
      <c r="E26" s="9" t="s">
        <v>416</v>
      </c>
    </row>
    <row r="27" spans="1:5" ht="12.75">
      <c r="A27" s="9" t="s">
        <v>127</v>
      </c>
      <c r="B27" s="9" t="s">
        <v>158</v>
      </c>
      <c r="C27" s="9" t="s">
        <v>158</v>
      </c>
      <c r="D27" s="9" t="s">
        <v>116</v>
      </c>
      <c r="E27" s="9" t="s">
        <v>416</v>
      </c>
    </row>
    <row r="28" spans="1:5" ht="12.75">
      <c r="A28" s="9" t="s">
        <v>127</v>
      </c>
      <c r="B28" s="9" t="s">
        <v>159</v>
      </c>
      <c r="C28" s="9" t="s">
        <v>159</v>
      </c>
      <c r="D28" s="9" t="s">
        <v>116</v>
      </c>
      <c r="E28" s="9" t="s">
        <v>416</v>
      </c>
    </row>
    <row r="29" spans="1:5" ht="12.75">
      <c r="A29" s="9" t="s">
        <v>127</v>
      </c>
      <c r="B29" s="9" t="s">
        <v>160</v>
      </c>
      <c r="C29" s="9" t="s">
        <v>160</v>
      </c>
      <c r="D29" s="9" t="s">
        <v>116</v>
      </c>
      <c r="E29" s="9" t="s">
        <v>416</v>
      </c>
    </row>
    <row r="30" spans="1:5" ht="12.75">
      <c r="A30" s="9" t="s">
        <v>127</v>
      </c>
      <c r="B30" s="9" t="s">
        <v>161</v>
      </c>
      <c r="C30" s="9" t="s">
        <v>161</v>
      </c>
      <c r="D30" s="9" t="s">
        <v>116</v>
      </c>
      <c r="E30" s="9" t="s">
        <v>416</v>
      </c>
    </row>
    <row r="31" spans="1:5" ht="12.75">
      <c r="A31" s="9" t="s">
        <v>127</v>
      </c>
      <c r="B31" s="9" t="s">
        <v>162</v>
      </c>
      <c r="C31" s="9" t="s">
        <v>162</v>
      </c>
      <c r="D31" s="9" t="s">
        <v>116</v>
      </c>
      <c r="E31" s="9" t="s">
        <v>416</v>
      </c>
    </row>
    <row r="32" spans="1:5" ht="12.75">
      <c r="A32" s="9" t="s">
        <v>127</v>
      </c>
      <c r="B32" s="9" t="s">
        <v>163</v>
      </c>
      <c r="C32" s="9" t="s">
        <v>163</v>
      </c>
      <c r="D32" s="9" t="s">
        <v>116</v>
      </c>
      <c r="E32" s="9" t="s">
        <v>416</v>
      </c>
    </row>
    <row r="33" spans="1:5" ht="12.75">
      <c r="A33" s="9" t="s">
        <v>127</v>
      </c>
      <c r="B33" s="9" t="s">
        <v>164</v>
      </c>
      <c r="C33" s="9" t="s">
        <v>164</v>
      </c>
      <c r="D33" s="9" t="s">
        <v>116</v>
      </c>
      <c r="E33" s="9" t="s">
        <v>416</v>
      </c>
    </row>
    <row r="34" spans="1:5" ht="12.75">
      <c r="A34" s="9" t="s">
        <v>127</v>
      </c>
      <c r="B34" s="9" t="s">
        <v>165</v>
      </c>
      <c r="C34" s="9" t="s">
        <v>165</v>
      </c>
      <c r="D34" s="9" t="s">
        <v>116</v>
      </c>
      <c r="E34" s="9" t="s">
        <v>416</v>
      </c>
    </row>
    <row r="35" spans="1:5" ht="12.75">
      <c r="A35" s="9" t="s">
        <v>127</v>
      </c>
      <c r="B35" s="9" t="s">
        <v>166</v>
      </c>
      <c r="C35" s="9" t="s">
        <v>166</v>
      </c>
      <c r="D35" s="9" t="s">
        <v>116</v>
      </c>
      <c r="E35" s="9" t="s">
        <v>416</v>
      </c>
    </row>
    <row r="36" spans="1:5" ht="12.75">
      <c r="A36" s="9" t="s">
        <v>127</v>
      </c>
      <c r="B36" s="9" t="s">
        <v>167</v>
      </c>
      <c r="C36" s="9" t="s">
        <v>167</v>
      </c>
      <c r="D36" s="9" t="s">
        <v>116</v>
      </c>
      <c r="E36" s="9" t="s">
        <v>416</v>
      </c>
    </row>
    <row r="37" spans="1:5" ht="12.75">
      <c r="A37" s="9" t="s">
        <v>127</v>
      </c>
      <c r="B37" s="9" t="s">
        <v>168</v>
      </c>
      <c r="C37" s="9" t="s">
        <v>168</v>
      </c>
      <c r="D37" s="9" t="s">
        <v>116</v>
      </c>
      <c r="E37" s="9" t="s">
        <v>416</v>
      </c>
    </row>
    <row r="38" spans="1:5" ht="12.75">
      <c r="A38" s="9" t="s">
        <v>127</v>
      </c>
      <c r="B38" s="9" t="s">
        <v>169</v>
      </c>
      <c r="C38" s="9" t="s">
        <v>169</v>
      </c>
      <c r="D38" s="9" t="s">
        <v>116</v>
      </c>
      <c r="E38" s="9" t="s">
        <v>416</v>
      </c>
    </row>
    <row r="39" spans="1:5" ht="12.75">
      <c r="A39" s="9" t="s">
        <v>127</v>
      </c>
      <c r="B39" s="9" t="s">
        <v>170</v>
      </c>
      <c r="C39" s="9" t="s">
        <v>170</v>
      </c>
      <c r="D39" s="9" t="s">
        <v>116</v>
      </c>
      <c r="E39" s="9" t="s">
        <v>416</v>
      </c>
    </row>
    <row r="40" spans="1:5" ht="12.75">
      <c r="A40" s="9" t="s">
        <v>127</v>
      </c>
      <c r="B40" s="9" t="s">
        <v>171</v>
      </c>
      <c r="C40" s="9" t="s">
        <v>171</v>
      </c>
      <c r="D40" s="9" t="s">
        <v>116</v>
      </c>
      <c r="E40" s="9" t="s">
        <v>416</v>
      </c>
    </row>
    <row r="41" spans="1:5" ht="12.75">
      <c r="A41" s="9" t="s">
        <v>127</v>
      </c>
      <c r="B41" s="9" t="s">
        <v>172</v>
      </c>
      <c r="C41" s="9" t="s">
        <v>172</v>
      </c>
      <c r="D41" s="9" t="s">
        <v>116</v>
      </c>
      <c r="E41" s="9" t="s">
        <v>416</v>
      </c>
    </row>
    <row r="42" spans="1:5" ht="12.75">
      <c r="A42" s="9" t="s">
        <v>127</v>
      </c>
      <c r="B42" s="9" t="s">
        <v>173</v>
      </c>
      <c r="C42" s="9" t="s">
        <v>173</v>
      </c>
      <c r="D42" s="9" t="s">
        <v>116</v>
      </c>
      <c r="E42" s="9" t="s">
        <v>416</v>
      </c>
    </row>
    <row r="43" spans="1:5" ht="12.75">
      <c r="A43" s="9" t="s">
        <v>127</v>
      </c>
      <c r="B43" s="9" t="s">
        <v>174</v>
      </c>
      <c r="C43" s="9" t="s">
        <v>174</v>
      </c>
      <c r="D43" s="9" t="s">
        <v>116</v>
      </c>
      <c r="E43" s="9" t="s">
        <v>416</v>
      </c>
    </row>
    <row r="44" spans="1:5" ht="12.75">
      <c r="A44" s="9" t="s">
        <v>127</v>
      </c>
      <c r="B44" s="9" t="s">
        <v>175</v>
      </c>
      <c r="C44" s="9" t="s">
        <v>175</v>
      </c>
      <c r="D44" s="9" t="s">
        <v>116</v>
      </c>
      <c r="E44" s="9" t="s">
        <v>416</v>
      </c>
    </row>
    <row r="45" spans="1:5" ht="12.75">
      <c r="A45" s="9" t="s">
        <v>127</v>
      </c>
      <c r="B45" s="9" t="s">
        <v>176</v>
      </c>
      <c r="C45" s="9" t="s">
        <v>176</v>
      </c>
      <c r="D45" s="9" t="s">
        <v>116</v>
      </c>
      <c r="E45" s="9" t="s">
        <v>416</v>
      </c>
    </row>
    <row r="46" spans="1:5" ht="12.75">
      <c r="A46" s="9" t="s">
        <v>127</v>
      </c>
      <c r="B46" s="9" t="s">
        <v>177</v>
      </c>
      <c r="C46" s="9" t="s">
        <v>177</v>
      </c>
      <c r="D46" s="9" t="s">
        <v>116</v>
      </c>
      <c r="E46" s="9" t="s">
        <v>416</v>
      </c>
    </row>
    <row r="47" spans="1:5" ht="12.75">
      <c r="A47" s="9" t="s">
        <v>127</v>
      </c>
      <c r="B47" s="9" t="s">
        <v>178</v>
      </c>
      <c r="C47" s="9" t="s">
        <v>178</v>
      </c>
      <c r="D47" s="9" t="s">
        <v>116</v>
      </c>
      <c r="E47" s="9" t="s">
        <v>416</v>
      </c>
    </row>
    <row r="48" spans="1:5" ht="12.75">
      <c r="A48" s="9" t="s">
        <v>127</v>
      </c>
      <c r="B48" s="9" t="s">
        <v>179</v>
      </c>
      <c r="C48" s="9" t="s">
        <v>179</v>
      </c>
      <c r="D48" s="9" t="s">
        <v>116</v>
      </c>
      <c r="E48" s="9" t="s">
        <v>416</v>
      </c>
    </row>
    <row r="49" spans="1:5" ht="12.75">
      <c r="A49" s="9" t="s">
        <v>127</v>
      </c>
      <c r="B49" s="9" t="s">
        <v>180</v>
      </c>
      <c r="C49" s="9" t="s">
        <v>180</v>
      </c>
      <c r="D49" s="9" t="s">
        <v>116</v>
      </c>
      <c r="E49" s="9" t="s">
        <v>416</v>
      </c>
    </row>
    <row r="50" spans="1:5" ht="12.75">
      <c r="A50" s="9" t="s">
        <v>127</v>
      </c>
      <c r="B50" s="9" t="s">
        <v>181</v>
      </c>
      <c r="C50" s="9" t="s">
        <v>181</v>
      </c>
      <c r="D50" s="9" t="s">
        <v>116</v>
      </c>
      <c r="E50" s="9" t="s">
        <v>416</v>
      </c>
    </row>
    <row r="51" spans="1:5" ht="12.75">
      <c r="A51" s="9" t="s">
        <v>127</v>
      </c>
      <c r="B51" s="9" t="s">
        <v>384</v>
      </c>
      <c r="C51" s="9" t="s">
        <v>385</v>
      </c>
      <c r="D51" s="9" t="s">
        <v>116</v>
      </c>
      <c r="E51" s="9" t="s">
        <v>418</v>
      </c>
    </row>
    <row r="52" spans="1:5" ht="12.75">
      <c r="A52" s="9" t="s">
        <v>127</v>
      </c>
      <c r="B52" s="9" t="s">
        <v>182</v>
      </c>
      <c r="C52" s="9" t="s">
        <v>182</v>
      </c>
      <c r="D52" s="9" t="s">
        <v>116</v>
      </c>
      <c r="E52" s="9" t="s">
        <v>416</v>
      </c>
    </row>
    <row r="53" spans="1:5" ht="12.75">
      <c r="A53" s="9" t="s">
        <v>127</v>
      </c>
      <c r="B53" s="9" t="s">
        <v>183</v>
      </c>
      <c r="C53" s="9" t="s">
        <v>183</v>
      </c>
      <c r="D53" s="9" t="s">
        <v>116</v>
      </c>
      <c r="E53" s="9" t="s">
        <v>416</v>
      </c>
    </row>
    <row r="54" spans="1:5" ht="12.75">
      <c r="A54" s="9" t="s">
        <v>127</v>
      </c>
      <c r="B54" s="9" t="s">
        <v>184</v>
      </c>
      <c r="C54" s="9" t="s">
        <v>184</v>
      </c>
      <c r="D54" s="9" t="s">
        <v>116</v>
      </c>
      <c r="E54" s="9" t="s">
        <v>416</v>
      </c>
    </row>
    <row r="55" spans="1:5" ht="12.75">
      <c r="A55" s="9" t="s">
        <v>127</v>
      </c>
      <c r="B55" s="9" t="s">
        <v>185</v>
      </c>
      <c r="C55" s="9" t="s">
        <v>185</v>
      </c>
      <c r="D55" s="9" t="s">
        <v>116</v>
      </c>
      <c r="E55" s="9" t="s">
        <v>416</v>
      </c>
    </row>
    <row r="56" spans="1:5" ht="12.75">
      <c r="A56" s="9" t="s">
        <v>127</v>
      </c>
      <c r="B56" s="9" t="s">
        <v>186</v>
      </c>
      <c r="C56" s="9" t="s">
        <v>186</v>
      </c>
      <c r="D56" s="9" t="s">
        <v>116</v>
      </c>
      <c r="E56" s="9" t="s">
        <v>416</v>
      </c>
    </row>
    <row r="57" spans="1:5" ht="12.75">
      <c r="A57" s="9" t="s">
        <v>127</v>
      </c>
      <c r="B57" s="9" t="s">
        <v>187</v>
      </c>
      <c r="C57" s="9" t="s">
        <v>187</v>
      </c>
      <c r="D57" s="9" t="s">
        <v>116</v>
      </c>
      <c r="E57" s="9" t="s">
        <v>416</v>
      </c>
    </row>
    <row r="58" spans="1:5" ht="12.75">
      <c r="A58" s="9" t="s">
        <v>127</v>
      </c>
      <c r="B58" s="9" t="s">
        <v>188</v>
      </c>
      <c r="C58" s="9" t="s">
        <v>188</v>
      </c>
      <c r="D58" s="9" t="s">
        <v>116</v>
      </c>
      <c r="E58" s="9" t="s">
        <v>416</v>
      </c>
    </row>
    <row r="59" spans="1:5" ht="12.75">
      <c r="A59" s="9" t="s">
        <v>127</v>
      </c>
      <c r="B59" s="9" t="s">
        <v>189</v>
      </c>
      <c r="C59" s="9" t="s">
        <v>189</v>
      </c>
      <c r="D59" s="9" t="s">
        <v>116</v>
      </c>
      <c r="E59" s="9" t="s">
        <v>416</v>
      </c>
    </row>
    <row r="60" spans="1:5" ht="12.75">
      <c r="A60" s="9" t="s">
        <v>127</v>
      </c>
      <c r="B60" s="9" t="s">
        <v>190</v>
      </c>
      <c r="C60" s="9" t="s">
        <v>190</v>
      </c>
      <c r="D60" s="9" t="s">
        <v>116</v>
      </c>
      <c r="E60" s="9" t="s">
        <v>416</v>
      </c>
    </row>
    <row r="61" spans="1:5" ht="12.75">
      <c r="A61" s="9" t="s">
        <v>127</v>
      </c>
      <c r="B61" s="9" t="s">
        <v>191</v>
      </c>
      <c r="C61" s="9" t="s">
        <v>191</v>
      </c>
      <c r="D61" s="9" t="s">
        <v>116</v>
      </c>
      <c r="E61" s="9" t="s">
        <v>416</v>
      </c>
    </row>
    <row r="62" spans="1:5" ht="12.75">
      <c r="A62" s="9" t="s">
        <v>127</v>
      </c>
      <c r="B62" s="9" t="s">
        <v>192</v>
      </c>
      <c r="C62" s="9" t="s">
        <v>192</v>
      </c>
      <c r="D62" s="9" t="s">
        <v>116</v>
      </c>
      <c r="E62" s="9" t="s">
        <v>416</v>
      </c>
    </row>
    <row r="63" spans="1:5" ht="12.75">
      <c r="A63" s="9" t="s">
        <v>127</v>
      </c>
      <c r="B63" s="9" t="s">
        <v>193</v>
      </c>
      <c r="C63" s="9" t="s">
        <v>193</v>
      </c>
      <c r="D63" s="9" t="s">
        <v>116</v>
      </c>
      <c r="E63" s="9" t="s">
        <v>416</v>
      </c>
    </row>
    <row r="64" spans="1:5" ht="12.75">
      <c r="A64" s="9" t="s">
        <v>127</v>
      </c>
      <c r="B64" s="9" t="s">
        <v>384</v>
      </c>
      <c r="C64" s="9" t="s">
        <v>386</v>
      </c>
      <c r="D64" s="9" t="s">
        <v>116</v>
      </c>
      <c r="E64" s="9" t="s">
        <v>418</v>
      </c>
    </row>
    <row r="65" spans="1:5" ht="12.75">
      <c r="A65" s="9" t="s">
        <v>127</v>
      </c>
      <c r="B65" s="9" t="s">
        <v>194</v>
      </c>
      <c r="C65" s="9" t="s">
        <v>194</v>
      </c>
      <c r="D65" s="9" t="s">
        <v>116</v>
      </c>
      <c r="E65" s="9" t="s">
        <v>416</v>
      </c>
    </row>
    <row r="66" spans="1:5" ht="12.75">
      <c r="A66" s="9" t="s">
        <v>127</v>
      </c>
      <c r="B66" s="9" t="s">
        <v>195</v>
      </c>
      <c r="C66" s="9" t="s">
        <v>195</v>
      </c>
      <c r="D66" s="9" t="s">
        <v>116</v>
      </c>
      <c r="E66" s="9" t="s">
        <v>416</v>
      </c>
    </row>
    <row r="67" spans="1:5" ht="12.75">
      <c r="A67" s="9" t="s">
        <v>127</v>
      </c>
      <c r="B67" s="9" t="s">
        <v>196</v>
      </c>
      <c r="C67" s="9" t="s">
        <v>196</v>
      </c>
      <c r="D67" s="9" t="s">
        <v>116</v>
      </c>
      <c r="E67" s="9" t="s">
        <v>416</v>
      </c>
    </row>
    <row r="68" spans="1:5" ht="12.75">
      <c r="A68" s="9" t="s">
        <v>127</v>
      </c>
      <c r="B68" s="9" t="s">
        <v>197</v>
      </c>
      <c r="C68" s="9" t="s">
        <v>197</v>
      </c>
      <c r="D68" s="9" t="s">
        <v>116</v>
      </c>
      <c r="E68" s="9" t="s">
        <v>416</v>
      </c>
    </row>
    <row r="69" spans="1:5" ht="12.75">
      <c r="A69" s="9" t="s">
        <v>127</v>
      </c>
      <c r="B69" s="9" t="s">
        <v>198</v>
      </c>
      <c r="C69" s="9" t="s">
        <v>198</v>
      </c>
      <c r="D69" s="9" t="s">
        <v>116</v>
      </c>
      <c r="E69" s="9" t="s">
        <v>416</v>
      </c>
    </row>
    <row r="70" spans="1:5" ht="12.75">
      <c r="A70" s="9" t="s">
        <v>127</v>
      </c>
      <c r="B70" s="9" t="s">
        <v>199</v>
      </c>
      <c r="C70" s="9" t="s">
        <v>199</v>
      </c>
      <c r="D70" s="9" t="s">
        <v>116</v>
      </c>
      <c r="E70" s="9" t="s">
        <v>416</v>
      </c>
    </row>
    <row r="71" spans="1:5" ht="12.75">
      <c r="A71" s="9" t="s">
        <v>127</v>
      </c>
      <c r="B71" s="9" t="s">
        <v>200</v>
      </c>
      <c r="C71" s="9" t="s">
        <v>200</v>
      </c>
      <c r="D71" s="9" t="s">
        <v>116</v>
      </c>
      <c r="E71" s="9" t="s">
        <v>416</v>
      </c>
    </row>
    <row r="72" spans="1:5" ht="12.75">
      <c r="A72" s="9" t="s">
        <v>127</v>
      </c>
      <c r="B72" s="9" t="s">
        <v>201</v>
      </c>
      <c r="C72" s="9" t="s">
        <v>201</v>
      </c>
      <c r="D72" s="9" t="s">
        <v>116</v>
      </c>
      <c r="E72" s="9" t="s">
        <v>416</v>
      </c>
    </row>
    <row r="73" spans="1:5" ht="12.75">
      <c r="A73" s="9" t="s">
        <v>127</v>
      </c>
      <c r="B73" s="9" t="s">
        <v>202</v>
      </c>
      <c r="C73" s="9" t="s">
        <v>202</v>
      </c>
      <c r="D73" s="9" t="s">
        <v>116</v>
      </c>
      <c r="E73" s="9" t="s">
        <v>416</v>
      </c>
    </row>
    <row r="74" spans="1:5" ht="12.75">
      <c r="A74" s="9" t="s">
        <v>127</v>
      </c>
      <c r="B74" s="9" t="s">
        <v>203</v>
      </c>
      <c r="C74" s="9" t="s">
        <v>203</v>
      </c>
      <c r="D74" s="9" t="s">
        <v>116</v>
      </c>
      <c r="E74" s="9" t="s">
        <v>416</v>
      </c>
    </row>
    <row r="75" spans="1:5" ht="12.75">
      <c r="A75" s="9" t="s">
        <v>127</v>
      </c>
      <c r="B75" s="9" t="s">
        <v>204</v>
      </c>
      <c r="C75" s="9" t="s">
        <v>204</v>
      </c>
      <c r="D75" s="9" t="s">
        <v>116</v>
      </c>
      <c r="E75" s="9" t="s">
        <v>416</v>
      </c>
    </row>
    <row r="76" spans="1:5" ht="12.75">
      <c r="A76" s="9" t="s">
        <v>127</v>
      </c>
      <c r="B76" s="9" t="s">
        <v>205</v>
      </c>
      <c r="C76" s="9" t="s">
        <v>205</v>
      </c>
      <c r="D76" s="9" t="s">
        <v>116</v>
      </c>
      <c r="E76" s="9" t="s">
        <v>416</v>
      </c>
    </row>
    <row r="77" spans="1:5" ht="12.75">
      <c r="A77" s="9" t="s">
        <v>127</v>
      </c>
      <c r="B77" s="9" t="s">
        <v>206</v>
      </c>
      <c r="C77" s="9" t="s">
        <v>206</v>
      </c>
      <c r="D77" s="9" t="s">
        <v>116</v>
      </c>
      <c r="E77" s="9" t="s">
        <v>416</v>
      </c>
    </row>
    <row r="78" spans="1:5" ht="12.75">
      <c r="A78" s="9" t="s">
        <v>127</v>
      </c>
      <c r="B78" s="9" t="s">
        <v>207</v>
      </c>
      <c r="C78" s="9" t="s">
        <v>207</v>
      </c>
      <c r="D78" s="9" t="s">
        <v>116</v>
      </c>
      <c r="E78" s="9" t="s">
        <v>416</v>
      </c>
    </row>
    <row r="79" spans="1:5" ht="12.75">
      <c r="A79" s="9" t="s">
        <v>127</v>
      </c>
      <c r="B79" s="9" t="s">
        <v>208</v>
      </c>
      <c r="C79" s="9" t="s">
        <v>208</v>
      </c>
      <c r="D79" s="9" t="s">
        <v>116</v>
      </c>
      <c r="E79" s="9" t="s">
        <v>416</v>
      </c>
    </row>
    <row r="80" spans="1:5" ht="12.75">
      <c r="A80" s="9" t="s">
        <v>127</v>
      </c>
      <c r="B80" s="9" t="s">
        <v>420</v>
      </c>
      <c r="C80" s="9" t="s">
        <v>387</v>
      </c>
      <c r="D80" s="9" t="s">
        <v>116</v>
      </c>
      <c r="E80" s="9" t="s">
        <v>415</v>
      </c>
    </row>
    <row r="81" spans="1:5" ht="12.75">
      <c r="A81" s="9" t="s">
        <v>127</v>
      </c>
      <c r="B81" s="9" t="s">
        <v>209</v>
      </c>
      <c r="C81" s="9" t="s">
        <v>209</v>
      </c>
      <c r="D81" s="9" t="s">
        <v>116</v>
      </c>
      <c r="E81" s="9" t="s">
        <v>416</v>
      </c>
    </row>
    <row r="82" spans="1:5" ht="12.75">
      <c r="A82" s="9" t="s">
        <v>127</v>
      </c>
      <c r="B82" s="9" t="s">
        <v>210</v>
      </c>
      <c r="C82" s="9" t="s">
        <v>210</v>
      </c>
      <c r="D82" s="9" t="s">
        <v>116</v>
      </c>
      <c r="E82" s="9" t="s">
        <v>416</v>
      </c>
    </row>
    <row r="83" spans="1:5" ht="12.75">
      <c r="A83" s="9" t="s">
        <v>127</v>
      </c>
      <c r="B83" s="9" t="s">
        <v>211</v>
      </c>
      <c r="C83" s="9" t="s">
        <v>211</v>
      </c>
      <c r="D83" s="9" t="s">
        <v>116</v>
      </c>
      <c r="E83" s="9" t="s">
        <v>416</v>
      </c>
    </row>
    <row r="84" spans="1:5" ht="12.75">
      <c r="A84" s="9" t="s">
        <v>127</v>
      </c>
      <c r="B84" s="9" t="s">
        <v>212</v>
      </c>
      <c r="C84" s="9" t="s">
        <v>212</v>
      </c>
      <c r="D84" s="9" t="s">
        <v>116</v>
      </c>
      <c r="E84" s="9" t="s">
        <v>416</v>
      </c>
    </row>
    <row r="85" spans="1:5" ht="12.75">
      <c r="A85" s="9" t="s">
        <v>127</v>
      </c>
      <c r="B85" s="9" t="s">
        <v>213</v>
      </c>
      <c r="C85" s="9" t="s">
        <v>213</v>
      </c>
      <c r="D85" s="9" t="s">
        <v>116</v>
      </c>
      <c r="E85" s="9" t="s">
        <v>416</v>
      </c>
    </row>
    <row r="86" spans="1:5" ht="12.75">
      <c r="A86" s="9" t="s">
        <v>127</v>
      </c>
      <c r="B86" s="9" t="s">
        <v>214</v>
      </c>
      <c r="C86" s="9" t="s">
        <v>214</v>
      </c>
      <c r="D86" s="9" t="s">
        <v>116</v>
      </c>
      <c r="E86" s="9" t="s">
        <v>416</v>
      </c>
    </row>
    <row r="87" spans="1:5" ht="12.75">
      <c r="A87" s="9" t="s">
        <v>127</v>
      </c>
      <c r="B87" s="9" t="s">
        <v>215</v>
      </c>
      <c r="C87" s="9" t="s">
        <v>215</v>
      </c>
      <c r="D87" s="9" t="s">
        <v>116</v>
      </c>
      <c r="E87" s="9" t="s">
        <v>416</v>
      </c>
    </row>
    <row r="88" spans="1:5" ht="12.75">
      <c r="A88" s="9" t="s">
        <v>127</v>
      </c>
      <c r="B88" s="9" t="s">
        <v>216</v>
      </c>
      <c r="C88" s="9" t="s">
        <v>216</v>
      </c>
      <c r="D88" s="9" t="s">
        <v>116</v>
      </c>
      <c r="E88" s="9" t="s">
        <v>416</v>
      </c>
    </row>
    <row r="89" spans="1:5" ht="12.75">
      <c r="A89" s="9" t="s">
        <v>127</v>
      </c>
      <c r="B89" s="9" t="s">
        <v>217</v>
      </c>
      <c r="C89" s="9" t="s">
        <v>217</v>
      </c>
      <c r="D89" s="9" t="s">
        <v>116</v>
      </c>
      <c r="E89" s="9" t="s">
        <v>416</v>
      </c>
    </row>
    <row r="90" spans="1:5" ht="12.75">
      <c r="A90" s="9" t="s">
        <v>127</v>
      </c>
      <c r="B90" s="9" t="s">
        <v>218</v>
      </c>
      <c r="C90" s="9" t="s">
        <v>218</v>
      </c>
      <c r="D90" s="9" t="s">
        <v>116</v>
      </c>
      <c r="E90" s="9" t="s">
        <v>416</v>
      </c>
    </row>
    <row r="91" spans="1:5" ht="12.75">
      <c r="A91" s="9" t="s">
        <v>127</v>
      </c>
      <c r="B91" s="9" t="s">
        <v>219</v>
      </c>
      <c r="C91" s="9" t="s">
        <v>219</v>
      </c>
      <c r="D91" s="9" t="s">
        <v>116</v>
      </c>
      <c r="E91" s="9" t="s">
        <v>416</v>
      </c>
    </row>
    <row r="92" spans="1:5" ht="12.75">
      <c r="A92" s="9" t="s">
        <v>127</v>
      </c>
      <c r="B92" s="9" t="s">
        <v>220</v>
      </c>
      <c r="C92" s="9" t="s">
        <v>220</v>
      </c>
      <c r="D92" s="9" t="s">
        <v>116</v>
      </c>
      <c r="E92" s="9" t="s">
        <v>416</v>
      </c>
    </row>
    <row r="93" spans="1:5" ht="12.75">
      <c r="A93" s="9" t="s">
        <v>127</v>
      </c>
      <c r="B93" s="9" t="s">
        <v>221</v>
      </c>
      <c r="C93" s="9" t="s">
        <v>221</v>
      </c>
      <c r="D93" s="9" t="s">
        <v>116</v>
      </c>
      <c r="E93" s="9" t="s">
        <v>416</v>
      </c>
    </row>
    <row r="94" spans="1:5" ht="12.75">
      <c r="A94" s="9" t="s">
        <v>127</v>
      </c>
      <c r="B94" s="9" t="s">
        <v>222</v>
      </c>
      <c r="C94" s="9" t="s">
        <v>222</v>
      </c>
      <c r="D94" s="9" t="s">
        <v>116</v>
      </c>
      <c r="E94" s="9" t="s">
        <v>416</v>
      </c>
    </row>
    <row r="95" spans="1:5" ht="12.75">
      <c r="A95" s="9" t="s">
        <v>127</v>
      </c>
      <c r="B95" s="9" t="s">
        <v>223</v>
      </c>
      <c r="C95" s="9" t="s">
        <v>223</v>
      </c>
      <c r="D95" s="9" t="s">
        <v>116</v>
      </c>
      <c r="E95" s="9" t="s">
        <v>416</v>
      </c>
    </row>
    <row r="96" spans="1:5" ht="12.75">
      <c r="A96" s="9" t="s">
        <v>127</v>
      </c>
      <c r="B96" s="9" t="s">
        <v>224</v>
      </c>
      <c r="C96" s="9" t="s">
        <v>224</v>
      </c>
      <c r="D96" s="9" t="s">
        <v>116</v>
      </c>
      <c r="E96" s="9" t="s">
        <v>416</v>
      </c>
    </row>
    <row r="97" spans="1:5" ht="12.75">
      <c r="A97" s="9" t="s">
        <v>127</v>
      </c>
      <c r="B97" s="9" t="s">
        <v>225</v>
      </c>
      <c r="C97" s="9" t="s">
        <v>225</v>
      </c>
      <c r="D97" s="9" t="s">
        <v>116</v>
      </c>
      <c r="E97" s="9" t="s">
        <v>416</v>
      </c>
    </row>
    <row r="98" spans="1:5" ht="12.75">
      <c r="A98" s="9" t="s">
        <v>127</v>
      </c>
      <c r="B98" s="9" t="s">
        <v>226</v>
      </c>
      <c r="C98" s="9" t="s">
        <v>226</v>
      </c>
      <c r="D98" s="9" t="s">
        <v>116</v>
      </c>
      <c r="E98" s="9" t="s">
        <v>416</v>
      </c>
    </row>
    <row r="99" spans="1:5" ht="12.75">
      <c r="A99" s="9" t="s">
        <v>127</v>
      </c>
      <c r="B99" s="9" t="s">
        <v>227</v>
      </c>
      <c r="C99" s="9" t="s">
        <v>227</v>
      </c>
      <c r="D99" s="9" t="s">
        <v>116</v>
      </c>
      <c r="E99" s="9" t="s">
        <v>416</v>
      </c>
    </row>
    <row r="100" spans="1:5" ht="12.75">
      <c r="A100" s="9" t="s">
        <v>127</v>
      </c>
      <c r="B100" s="9" t="s">
        <v>228</v>
      </c>
      <c r="C100" s="9" t="s">
        <v>228</v>
      </c>
      <c r="D100" s="9" t="s">
        <v>116</v>
      </c>
      <c r="E100" s="9" t="s">
        <v>416</v>
      </c>
    </row>
    <row r="101" spans="1:5" ht="12.75">
      <c r="A101" s="9" t="s">
        <v>127</v>
      </c>
      <c r="B101" s="9" t="s">
        <v>229</v>
      </c>
      <c r="C101" s="9" t="s">
        <v>229</v>
      </c>
      <c r="D101" s="9" t="s">
        <v>116</v>
      </c>
      <c r="E101" s="9" t="s">
        <v>416</v>
      </c>
    </row>
    <row r="102" spans="1:5" ht="12.75">
      <c r="A102" s="9" t="s">
        <v>127</v>
      </c>
      <c r="B102" s="9" t="s">
        <v>230</v>
      </c>
      <c r="C102" s="9" t="s">
        <v>230</v>
      </c>
      <c r="D102" s="9" t="s">
        <v>116</v>
      </c>
      <c r="E102" s="9" t="s">
        <v>416</v>
      </c>
    </row>
    <row r="103" spans="1:5" ht="12.75">
      <c r="A103" s="9" t="s">
        <v>127</v>
      </c>
      <c r="B103" s="9" t="s">
        <v>231</v>
      </c>
      <c r="C103" s="9" t="s">
        <v>231</v>
      </c>
      <c r="D103" s="9" t="s">
        <v>116</v>
      </c>
      <c r="E103" s="9" t="s">
        <v>416</v>
      </c>
    </row>
    <row r="104" spans="1:5" ht="12.75">
      <c r="A104" s="9" t="s">
        <v>127</v>
      </c>
      <c r="B104" s="9" t="s">
        <v>232</v>
      </c>
      <c r="C104" s="9" t="s">
        <v>232</v>
      </c>
      <c r="D104" s="9" t="s">
        <v>116</v>
      </c>
      <c r="E104" s="9" t="s">
        <v>416</v>
      </c>
    </row>
    <row r="105" spans="1:5" ht="12.75">
      <c r="A105" s="9" t="s">
        <v>127</v>
      </c>
      <c r="B105" s="9" t="s">
        <v>233</v>
      </c>
      <c r="C105" s="9" t="s">
        <v>233</v>
      </c>
      <c r="D105" s="9" t="s">
        <v>116</v>
      </c>
      <c r="E105" s="9" t="s">
        <v>416</v>
      </c>
    </row>
    <row r="106" spans="1:5" ht="12.75">
      <c r="A106" s="9" t="s">
        <v>127</v>
      </c>
      <c r="B106" s="9" t="s">
        <v>234</v>
      </c>
      <c r="C106" s="9" t="s">
        <v>234</v>
      </c>
      <c r="D106" s="9" t="s">
        <v>116</v>
      </c>
      <c r="E106" s="9" t="s">
        <v>416</v>
      </c>
    </row>
    <row r="107" spans="1:5" ht="12.75">
      <c r="A107" s="9" t="s">
        <v>127</v>
      </c>
      <c r="B107" s="9" t="s">
        <v>235</v>
      </c>
      <c r="C107" s="9" t="s">
        <v>235</v>
      </c>
      <c r="D107" s="9" t="s">
        <v>116</v>
      </c>
      <c r="E107" s="9" t="s">
        <v>416</v>
      </c>
    </row>
    <row r="108" spans="1:5" ht="12.75">
      <c r="A108" s="9" t="s">
        <v>127</v>
      </c>
      <c r="B108" s="9" t="s">
        <v>236</v>
      </c>
      <c r="C108" s="9" t="s">
        <v>236</v>
      </c>
      <c r="D108" s="9" t="s">
        <v>116</v>
      </c>
      <c r="E108" s="9" t="s">
        <v>416</v>
      </c>
    </row>
    <row r="109" spans="1:5" ht="12.75">
      <c r="A109" s="9" t="s">
        <v>127</v>
      </c>
      <c r="B109" s="9" t="s">
        <v>237</v>
      </c>
      <c r="C109" s="9" t="s">
        <v>237</v>
      </c>
      <c r="D109" s="9" t="s">
        <v>116</v>
      </c>
      <c r="E109" s="9" t="s">
        <v>416</v>
      </c>
    </row>
    <row r="110" spans="1:5" ht="12.75">
      <c r="A110" s="9" t="s">
        <v>127</v>
      </c>
      <c r="B110" s="9" t="s">
        <v>238</v>
      </c>
      <c r="C110" s="9" t="s">
        <v>238</v>
      </c>
      <c r="D110" s="9" t="s">
        <v>116</v>
      </c>
      <c r="E110" s="9" t="s">
        <v>416</v>
      </c>
    </row>
    <row r="111" spans="1:5" ht="12.75">
      <c r="A111" s="9" t="s">
        <v>127</v>
      </c>
      <c r="B111" s="9" t="s">
        <v>239</v>
      </c>
      <c r="C111" s="9" t="s">
        <v>239</v>
      </c>
      <c r="D111" s="9" t="s">
        <v>116</v>
      </c>
      <c r="E111" s="9" t="s">
        <v>416</v>
      </c>
    </row>
    <row r="112" spans="1:5" ht="12.75">
      <c r="A112" s="9" t="s">
        <v>127</v>
      </c>
      <c r="B112" s="9" t="s">
        <v>240</v>
      </c>
      <c r="C112" s="9" t="s">
        <v>240</v>
      </c>
      <c r="D112" s="9" t="s">
        <v>116</v>
      </c>
      <c r="E112" s="9" t="s">
        <v>416</v>
      </c>
    </row>
    <row r="113" spans="1:5" ht="12.75">
      <c r="A113" s="9" t="s">
        <v>127</v>
      </c>
      <c r="B113" s="9" t="s">
        <v>384</v>
      </c>
      <c r="C113" s="9" t="s">
        <v>388</v>
      </c>
      <c r="D113" s="9" t="s">
        <v>116</v>
      </c>
      <c r="E113" s="9" t="s">
        <v>418</v>
      </c>
    </row>
    <row r="114" spans="1:5" ht="12.75">
      <c r="A114" s="9" t="s">
        <v>127</v>
      </c>
      <c r="B114" s="9" t="s">
        <v>241</v>
      </c>
      <c r="C114" s="9" t="s">
        <v>241</v>
      </c>
      <c r="D114" s="9" t="s">
        <v>116</v>
      </c>
      <c r="E114" s="9" t="s">
        <v>416</v>
      </c>
    </row>
    <row r="115" spans="1:5" ht="12.75">
      <c r="A115" s="9" t="s">
        <v>127</v>
      </c>
      <c r="B115" s="9" t="s">
        <v>242</v>
      </c>
      <c r="C115" s="9" t="s">
        <v>242</v>
      </c>
      <c r="D115" s="9" t="s">
        <v>116</v>
      </c>
      <c r="E115" s="9" t="s">
        <v>416</v>
      </c>
    </row>
    <row r="116" spans="1:5" ht="12.75">
      <c r="A116" s="9" t="s">
        <v>127</v>
      </c>
      <c r="B116" s="9" t="s">
        <v>243</v>
      </c>
      <c r="C116" s="9" t="s">
        <v>243</v>
      </c>
      <c r="D116" s="9" t="s">
        <v>116</v>
      </c>
      <c r="E116" s="9" t="s">
        <v>416</v>
      </c>
    </row>
    <row r="117" spans="1:5" ht="12.75">
      <c r="A117" s="9" t="s">
        <v>127</v>
      </c>
      <c r="B117" s="9" t="s">
        <v>244</v>
      </c>
      <c r="C117" s="9" t="s">
        <v>244</v>
      </c>
      <c r="D117" s="9" t="s">
        <v>116</v>
      </c>
      <c r="E117" s="9" t="s">
        <v>416</v>
      </c>
    </row>
    <row r="118" spans="1:5" ht="12.75">
      <c r="A118" s="9" t="s">
        <v>127</v>
      </c>
      <c r="B118" s="9" t="s">
        <v>245</v>
      </c>
      <c r="C118" s="9" t="s">
        <v>245</v>
      </c>
      <c r="D118" s="9" t="s">
        <v>116</v>
      </c>
      <c r="E118" s="9" t="s">
        <v>416</v>
      </c>
    </row>
    <row r="119" spans="1:5" ht="12.75">
      <c r="A119" s="9" t="s">
        <v>127</v>
      </c>
      <c r="B119" s="9" t="s">
        <v>246</v>
      </c>
      <c r="C119" s="9" t="s">
        <v>246</v>
      </c>
      <c r="D119" s="9" t="s">
        <v>116</v>
      </c>
      <c r="E119" s="9" t="s">
        <v>416</v>
      </c>
    </row>
    <row r="120" spans="1:5" ht="12.75">
      <c r="A120" s="9" t="s">
        <v>127</v>
      </c>
      <c r="B120" s="9" t="s">
        <v>247</v>
      </c>
      <c r="C120" s="9" t="s">
        <v>247</v>
      </c>
      <c r="D120" s="9" t="s">
        <v>116</v>
      </c>
      <c r="E120" s="9" t="s">
        <v>416</v>
      </c>
    </row>
    <row r="121" spans="1:5" ht="12.75">
      <c r="A121" s="9" t="s">
        <v>127</v>
      </c>
      <c r="B121" s="9" t="s">
        <v>248</v>
      </c>
      <c r="C121" s="9" t="s">
        <v>248</v>
      </c>
      <c r="D121" s="9" t="s">
        <v>116</v>
      </c>
      <c r="E121" s="9" t="s">
        <v>416</v>
      </c>
    </row>
    <row r="122" spans="1:5" ht="12.75">
      <c r="A122" s="9" t="s">
        <v>127</v>
      </c>
      <c r="B122" s="9" t="s">
        <v>249</v>
      </c>
      <c r="C122" s="9" t="s">
        <v>249</v>
      </c>
      <c r="D122" s="9" t="s">
        <v>116</v>
      </c>
      <c r="E122" s="9" t="s">
        <v>416</v>
      </c>
    </row>
    <row r="123" spans="1:5" ht="12.75">
      <c r="A123" s="9" t="s">
        <v>127</v>
      </c>
      <c r="B123" s="9" t="s">
        <v>250</v>
      </c>
      <c r="C123" s="9" t="s">
        <v>250</v>
      </c>
      <c r="D123" s="9" t="s">
        <v>116</v>
      </c>
      <c r="E123" s="9" t="s">
        <v>416</v>
      </c>
    </row>
    <row r="124" spans="1:5" ht="12.75">
      <c r="A124" s="9" t="s">
        <v>127</v>
      </c>
      <c r="B124" s="9" t="s">
        <v>251</v>
      </c>
      <c r="C124" s="9" t="s">
        <v>251</v>
      </c>
      <c r="D124" s="9" t="s">
        <v>116</v>
      </c>
      <c r="E124" s="9" t="s">
        <v>416</v>
      </c>
    </row>
    <row r="125" spans="1:5" ht="12.75">
      <c r="A125" s="9" t="s">
        <v>127</v>
      </c>
      <c r="B125" s="9" t="s">
        <v>252</v>
      </c>
      <c r="C125" s="9" t="s">
        <v>252</v>
      </c>
      <c r="D125" s="9" t="s">
        <v>116</v>
      </c>
      <c r="E125" s="9" t="s">
        <v>416</v>
      </c>
    </row>
    <row r="126" spans="1:5" ht="12.75">
      <c r="A126" s="9" t="s">
        <v>127</v>
      </c>
      <c r="B126" s="9" t="s">
        <v>384</v>
      </c>
      <c r="C126" s="9" t="s">
        <v>389</v>
      </c>
      <c r="D126" s="9" t="s">
        <v>116</v>
      </c>
      <c r="E126" s="9" t="s">
        <v>418</v>
      </c>
    </row>
    <row r="127" spans="1:5" ht="12.75">
      <c r="A127" s="9" t="s">
        <v>127</v>
      </c>
      <c r="B127" s="9" t="s">
        <v>253</v>
      </c>
      <c r="C127" s="9" t="s">
        <v>253</v>
      </c>
      <c r="D127" s="9" t="s">
        <v>116</v>
      </c>
      <c r="E127" s="9" t="s">
        <v>416</v>
      </c>
    </row>
    <row r="128" spans="1:5" ht="12.75">
      <c r="A128" s="9" t="s">
        <v>127</v>
      </c>
      <c r="B128" s="9" t="s">
        <v>254</v>
      </c>
      <c r="C128" s="9" t="s">
        <v>254</v>
      </c>
      <c r="D128" s="9" t="s">
        <v>116</v>
      </c>
      <c r="E128" s="9" t="s">
        <v>416</v>
      </c>
    </row>
    <row r="129" spans="1:5" ht="12.75">
      <c r="A129" s="9" t="s">
        <v>127</v>
      </c>
      <c r="B129" s="9" t="s">
        <v>255</v>
      </c>
      <c r="C129" s="9" t="s">
        <v>255</v>
      </c>
      <c r="D129" s="9" t="s">
        <v>116</v>
      </c>
      <c r="E129" s="9" t="s">
        <v>416</v>
      </c>
    </row>
    <row r="130" spans="1:5" ht="12.75">
      <c r="A130" s="9" t="s">
        <v>127</v>
      </c>
      <c r="B130" s="9" t="s">
        <v>256</v>
      </c>
      <c r="C130" s="9" t="s">
        <v>256</v>
      </c>
      <c r="D130" s="9" t="s">
        <v>116</v>
      </c>
      <c r="E130" s="9" t="s">
        <v>416</v>
      </c>
    </row>
    <row r="131" spans="1:5" ht="12.75">
      <c r="A131" s="9" t="s">
        <v>127</v>
      </c>
      <c r="B131" s="9" t="s">
        <v>257</v>
      </c>
      <c r="C131" s="9" t="s">
        <v>257</v>
      </c>
      <c r="D131" s="9" t="s">
        <v>116</v>
      </c>
      <c r="E131" s="9" t="s">
        <v>416</v>
      </c>
    </row>
    <row r="132" spans="1:5" ht="12.75">
      <c r="A132" s="9" t="s">
        <v>127</v>
      </c>
      <c r="B132" s="9" t="s">
        <v>258</v>
      </c>
      <c r="C132" s="9" t="s">
        <v>258</v>
      </c>
      <c r="D132" s="9" t="s">
        <v>116</v>
      </c>
      <c r="E132" s="9" t="s">
        <v>416</v>
      </c>
    </row>
    <row r="133" spans="1:5" ht="12.75">
      <c r="A133" s="9" t="s">
        <v>127</v>
      </c>
      <c r="B133" s="9" t="s">
        <v>259</v>
      </c>
      <c r="C133" s="9" t="s">
        <v>259</v>
      </c>
      <c r="D133" s="9" t="s">
        <v>116</v>
      </c>
      <c r="E133" s="9" t="s">
        <v>416</v>
      </c>
    </row>
    <row r="134" spans="1:5" ht="12.75">
      <c r="A134" s="9" t="s">
        <v>127</v>
      </c>
      <c r="B134" s="9" t="s">
        <v>260</v>
      </c>
      <c r="C134" s="9" t="s">
        <v>260</v>
      </c>
      <c r="D134" s="9" t="s">
        <v>116</v>
      </c>
      <c r="E134" s="9" t="s">
        <v>416</v>
      </c>
    </row>
    <row r="135" spans="1:5" ht="12.75">
      <c r="A135" s="9" t="s">
        <v>127</v>
      </c>
      <c r="B135" s="9" t="s">
        <v>261</v>
      </c>
      <c r="C135" s="9" t="s">
        <v>261</v>
      </c>
      <c r="D135" s="9" t="s">
        <v>116</v>
      </c>
      <c r="E135" s="9" t="s">
        <v>416</v>
      </c>
    </row>
    <row r="136" spans="1:5" ht="12.75">
      <c r="A136" s="9" t="s">
        <v>127</v>
      </c>
      <c r="B136" s="9" t="s">
        <v>262</v>
      </c>
      <c r="C136" s="9" t="s">
        <v>262</v>
      </c>
      <c r="D136" s="9" t="s">
        <v>116</v>
      </c>
      <c r="E136" s="9" t="s">
        <v>416</v>
      </c>
    </row>
    <row r="137" spans="1:5" ht="12.75">
      <c r="A137" s="9" t="s">
        <v>127</v>
      </c>
      <c r="B137" s="9" t="s">
        <v>263</v>
      </c>
      <c r="C137" s="9" t="s">
        <v>263</v>
      </c>
      <c r="D137" s="9" t="s">
        <v>116</v>
      </c>
      <c r="E137" s="9" t="s">
        <v>416</v>
      </c>
    </row>
    <row r="138" spans="1:5" ht="12.75">
      <c r="A138" s="9" t="s">
        <v>127</v>
      </c>
      <c r="B138" s="9" t="s">
        <v>264</v>
      </c>
      <c r="C138" s="9" t="s">
        <v>264</v>
      </c>
      <c r="D138" s="9" t="s">
        <v>116</v>
      </c>
      <c r="E138" s="9" t="s">
        <v>416</v>
      </c>
    </row>
    <row r="139" spans="1:5" ht="12.75">
      <c r="A139" s="9" t="s">
        <v>127</v>
      </c>
      <c r="B139" s="9" t="s">
        <v>265</v>
      </c>
      <c r="C139" s="9" t="s">
        <v>265</v>
      </c>
      <c r="D139" s="9" t="s">
        <v>116</v>
      </c>
      <c r="E139" s="9" t="s">
        <v>416</v>
      </c>
    </row>
    <row r="140" spans="1:5" ht="12.75">
      <c r="A140" s="9" t="s">
        <v>127</v>
      </c>
      <c r="B140" s="9" t="s">
        <v>421</v>
      </c>
      <c r="C140" s="9" t="s">
        <v>390</v>
      </c>
      <c r="D140" s="9" t="s">
        <v>116</v>
      </c>
      <c r="E140" s="9" t="s">
        <v>417</v>
      </c>
    </row>
    <row r="141" spans="1:5" ht="12.75">
      <c r="A141" s="9" t="s">
        <v>127</v>
      </c>
      <c r="B141" s="9" t="s">
        <v>266</v>
      </c>
      <c r="C141" s="9" t="s">
        <v>266</v>
      </c>
      <c r="D141" s="9" t="s">
        <v>116</v>
      </c>
      <c r="E141" s="9" t="s">
        <v>416</v>
      </c>
    </row>
    <row r="142" spans="1:5" ht="12.75">
      <c r="A142" s="9" t="s">
        <v>127</v>
      </c>
      <c r="B142" s="9" t="s">
        <v>267</v>
      </c>
      <c r="C142" s="9" t="s">
        <v>267</v>
      </c>
      <c r="D142" s="9" t="s">
        <v>116</v>
      </c>
      <c r="E142" s="9" t="s">
        <v>416</v>
      </c>
    </row>
    <row r="143" spans="1:5" ht="12.75">
      <c r="A143" s="9" t="s">
        <v>127</v>
      </c>
      <c r="B143" s="9" t="s">
        <v>268</v>
      </c>
      <c r="C143" s="9" t="s">
        <v>268</v>
      </c>
      <c r="D143" s="9" t="s">
        <v>116</v>
      </c>
      <c r="E143" s="9" t="s">
        <v>416</v>
      </c>
    </row>
    <row r="144" spans="1:5" ht="12.75">
      <c r="A144" s="9" t="s">
        <v>127</v>
      </c>
      <c r="B144" s="9" t="s">
        <v>269</v>
      </c>
      <c r="C144" s="9" t="s">
        <v>269</v>
      </c>
      <c r="D144" s="9" t="s">
        <v>116</v>
      </c>
      <c r="E144" s="9" t="s">
        <v>416</v>
      </c>
    </row>
    <row r="145" spans="1:5" ht="12.75">
      <c r="A145" s="9" t="s">
        <v>127</v>
      </c>
      <c r="B145" s="9" t="s">
        <v>270</v>
      </c>
      <c r="C145" s="9" t="s">
        <v>270</v>
      </c>
      <c r="D145" s="9" t="s">
        <v>116</v>
      </c>
      <c r="E145" s="9" t="s">
        <v>416</v>
      </c>
    </row>
    <row r="146" spans="1:5" ht="12.75">
      <c r="A146" s="9" t="s">
        <v>127</v>
      </c>
      <c r="B146" s="9" t="s">
        <v>271</v>
      </c>
      <c r="C146" s="9" t="s">
        <v>271</v>
      </c>
      <c r="D146" s="9" t="s">
        <v>116</v>
      </c>
      <c r="E146" s="9" t="s">
        <v>416</v>
      </c>
    </row>
    <row r="147" spans="1:5" ht="12.75">
      <c r="A147" s="9" t="s">
        <v>127</v>
      </c>
      <c r="B147" s="9" t="s">
        <v>272</v>
      </c>
      <c r="C147" s="9" t="s">
        <v>272</v>
      </c>
      <c r="D147" s="9" t="s">
        <v>116</v>
      </c>
      <c r="E147" s="9" t="s">
        <v>416</v>
      </c>
    </row>
    <row r="148" spans="1:5" ht="12.75">
      <c r="A148" s="9" t="s">
        <v>127</v>
      </c>
      <c r="B148" s="9" t="s">
        <v>273</v>
      </c>
      <c r="C148" s="9" t="s">
        <v>273</v>
      </c>
      <c r="D148" s="9" t="s">
        <v>116</v>
      </c>
      <c r="E148" s="9" t="s">
        <v>416</v>
      </c>
    </row>
    <row r="149" spans="1:5" ht="12.75">
      <c r="A149" s="9" t="s">
        <v>127</v>
      </c>
      <c r="B149" s="9" t="s">
        <v>421</v>
      </c>
      <c r="C149" s="9" t="s">
        <v>391</v>
      </c>
      <c r="D149" s="9" t="s">
        <v>116</v>
      </c>
      <c r="E149" s="9" t="s">
        <v>417</v>
      </c>
    </row>
    <row r="150" spans="1:5" ht="12.75">
      <c r="A150" s="9" t="s">
        <v>127</v>
      </c>
      <c r="B150" s="9" t="s">
        <v>274</v>
      </c>
      <c r="C150" s="9" t="s">
        <v>274</v>
      </c>
      <c r="D150" s="9" t="s">
        <v>116</v>
      </c>
      <c r="E150" s="9" t="s">
        <v>416</v>
      </c>
    </row>
    <row r="151" spans="1:5" ht="12.75">
      <c r="A151" s="9" t="s">
        <v>127</v>
      </c>
      <c r="B151" s="9" t="s">
        <v>275</v>
      </c>
      <c r="C151" s="9" t="s">
        <v>275</v>
      </c>
      <c r="D151" s="9" t="s">
        <v>116</v>
      </c>
      <c r="E151" s="9" t="s">
        <v>416</v>
      </c>
    </row>
    <row r="152" spans="1:5" ht="12.75">
      <c r="A152" s="9" t="s">
        <v>127</v>
      </c>
      <c r="B152" s="9" t="s">
        <v>276</v>
      </c>
      <c r="C152" s="9" t="s">
        <v>276</v>
      </c>
      <c r="D152" s="9" t="s">
        <v>116</v>
      </c>
      <c r="E152" s="9" t="s">
        <v>416</v>
      </c>
    </row>
    <row r="153" spans="1:5" ht="12.75">
      <c r="A153" s="9" t="s">
        <v>127</v>
      </c>
      <c r="B153" s="9" t="s">
        <v>277</v>
      </c>
      <c r="C153" s="9" t="s">
        <v>277</v>
      </c>
      <c r="D153" s="9" t="s">
        <v>116</v>
      </c>
      <c r="E153" s="9" t="s">
        <v>416</v>
      </c>
    </row>
    <row r="154" spans="1:5" ht="12.75">
      <c r="A154" s="9" t="s">
        <v>127</v>
      </c>
      <c r="B154" s="9" t="s">
        <v>278</v>
      </c>
      <c r="C154" s="9" t="s">
        <v>278</v>
      </c>
      <c r="D154" s="9" t="s">
        <v>116</v>
      </c>
      <c r="E154" s="9" t="s">
        <v>416</v>
      </c>
    </row>
    <row r="155" spans="1:5" ht="12.75">
      <c r="A155" s="9" t="s">
        <v>127</v>
      </c>
      <c r="B155" s="9" t="s">
        <v>279</v>
      </c>
      <c r="C155" s="9" t="s">
        <v>279</v>
      </c>
      <c r="D155" s="9" t="s">
        <v>116</v>
      </c>
      <c r="E155" s="9" t="s">
        <v>416</v>
      </c>
    </row>
    <row r="156" spans="1:5" ht="12.75">
      <c r="A156" s="9" t="s">
        <v>127</v>
      </c>
      <c r="B156" s="9" t="s">
        <v>280</v>
      </c>
      <c r="C156" s="9" t="s">
        <v>280</v>
      </c>
      <c r="D156" s="9" t="s">
        <v>116</v>
      </c>
      <c r="E156" s="9" t="s">
        <v>416</v>
      </c>
    </row>
    <row r="157" spans="1:5" ht="12.75">
      <c r="A157" s="9" t="s">
        <v>127</v>
      </c>
      <c r="B157" s="9" t="s">
        <v>281</v>
      </c>
      <c r="C157" s="9" t="s">
        <v>281</v>
      </c>
      <c r="D157" s="9" t="s">
        <v>116</v>
      </c>
      <c r="E157" s="9" t="s">
        <v>416</v>
      </c>
    </row>
    <row r="158" spans="1:5" ht="12.75">
      <c r="A158" s="9" t="s">
        <v>127</v>
      </c>
      <c r="B158" s="9" t="s">
        <v>421</v>
      </c>
      <c r="C158" s="9" t="s">
        <v>392</v>
      </c>
      <c r="D158" s="9" t="s">
        <v>116</v>
      </c>
      <c r="E158" s="9" t="s">
        <v>417</v>
      </c>
    </row>
    <row r="159" spans="1:5" ht="12.75">
      <c r="A159" s="9" t="s">
        <v>127</v>
      </c>
      <c r="B159" s="9" t="s">
        <v>282</v>
      </c>
      <c r="C159" s="9" t="s">
        <v>282</v>
      </c>
      <c r="D159" s="9" t="s">
        <v>116</v>
      </c>
      <c r="E159" s="9" t="s">
        <v>416</v>
      </c>
    </row>
    <row r="160" spans="1:5" ht="12.75">
      <c r="A160" s="9" t="s">
        <v>127</v>
      </c>
      <c r="B160" s="9" t="s">
        <v>283</v>
      </c>
      <c r="C160" s="9" t="s">
        <v>414</v>
      </c>
      <c r="D160" s="9" t="s">
        <v>116</v>
      </c>
      <c r="E160" s="9" t="s">
        <v>416</v>
      </c>
    </row>
    <row r="161" spans="1:5" ht="12.75">
      <c r="A161" s="9" t="s">
        <v>127</v>
      </c>
      <c r="B161" s="9" t="s">
        <v>284</v>
      </c>
      <c r="C161" s="9" t="s">
        <v>284</v>
      </c>
      <c r="D161" s="9" t="s">
        <v>116</v>
      </c>
      <c r="E161" s="9" t="s">
        <v>416</v>
      </c>
    </row>
    <row r="162" spans="1:5" ht="12.75">
      <c r="A162" s="9" t="s">
        <v>127</v>
      </c>
      <c r="B162" s="9" t="s">
        <v>285</v>
      </c>
      <c r="C162" s="9" t="s">
        <v>285</v>
      </c>
      <c r="D162" s="9" t="s">
        <v>116</v>
      </c>
      <c r="E162" s="9" t="s">
        <v>416</v>
      </c>
    </row>
    <row r="163" spans="1:5" ht="12.75">
      <c r="A163" s="9" t="s">
        <v>127</v>
      </c>
      <c r="B163" s="9" t="s">
        <v>286</v>
      </c>
      <c r="C163" s="9" t="s">
        <v>286</v>
      </c>
      <c r="D163" s="9" t="s">
        <v>116</v>
      </c>
      <c r="E163" s="9" t="s">
        <v>416</v>
      </c>
    </row>
    <row r="164" spans="1:5" ht="12.75">
      <c r="A164" s="9" t="s">
        <v>127</v>
      </c>
      <c r="B164" s="9" t="s">
        <v>287</v>
      </c>
      <c r="C164" s="9" t="s">
        <v>287</v>
      </c>
      <c r="D164" s="9" t="s">
        <v>116</v>
      </c>
      <c r="E164" s="9" t="s">
        <v>416</v>
      </c>
    </row>
    <row r="165" spans="1:5" ht="12.75">
      <c r="A165" s="9" t="s">
        <v>127</v>
      </c>
      <c r="B165" s="9" t="s">
        <v>288</v>
      </c>
      <c r="C165" s="9" t="s">
        <v>288</v>
      </c>
      <c r="D165" s="9" t="s">
        <v>116</v>
      </c>
      <c r="E165" s="9" t="s">
        <v>416</v>
      </c>
    </row>
    <row r="166" spans="1:5" ht="12.75">
      <c r="A166" s="9" t="s">
        <v>127</v>
      </c>
      <c r="B166" s="9" t="s">
        <v>289</v>
      </c>
      <c r="C166" s="9" t="s">
        <v>289</v>
      </c>
      <c r="D166" s="9" t="s">
        <v>116</v>
      </c>
      <c r="E166" s="9" t="s">
        <v>416</v>
      </c>
    </row>
    <row r="167" spans="1:5" ht="12.75">
      <c r="A167" s="9" t="s">
        <v>127</v>
      </c>
      <c r="B167" s="9" t="s">
        <v>421</v>
      </c>
      <c r="C167" s="9" t="s">
        <v>393</v>
      </c>
      <c r="D167" s="9" t="s">
        <v>116</v>
      </c>
      <c r="E167" s="9" t="s">
        <v>417</v>
      </c>
    </row>
    <row r="168" spans="1:5" ht="12.75">
      <c r="A168" s="9" t="s">
        <v>127</v>
      </c>
      <c r="B168" s="9" t="s">
        <v>290</v>
      </c>
      <c r="C168" s="9" t="s">
        <v>290</v>
      </c>
      <c r="D168" s="9" t="s">
        <v>116</v>
      </c>
      <c r="E168" s="9" t="s">
        <v>416</v>
      </c>
    </row>
    <row r="169" spans="1:5" ht="12.75">
      <c r="A169" s="9" t="s">
        <v>127</v>
      </c>
      <c r="B169" s="9" t="s">
        <v>291</v>
      </c>
      <c r="C169" s="9" t="s">
        <v>291</v>
      </c>
      <c r="D169" s="9" t="s">
        <v>116</v>
      </c>
      <c r="E169" s="9" t="s">
        <v>416</v>
      </c>
    </row>
    <row r="170" spans="1:5" ht="12.75">
      <c r="A170" s="9" t="s">
        <v>127</v>
      </c>
      <c r="B170" s="9" t="s">
        <v>292</v>
      </c>
      <c r="C170" s="9" t="s">
        <v>292</v>
      </c>
      <c r="D170" s="9" t="s">
        <v>116</v>
      </c>
      <c r="E170" s="9" t="s">
        <v>416</v>
      </c>
    </row>
    <row r="171" spans="1:5" ht="12.75">
      <c r="A171" s="9" t="s">
        <v>127</v>
      </c>
      <c r="B171" s="9" t="s">
        <v>293</v>
      </c>
      <c r="C171" s="9" t="s">
        <v>293</v>
      </c>
      <c r="D171" s="9" t="s">
        <v>116</v>
      </c>
      <c r="E171" s="9" t="s">
        <v>416</v>
      </c>
    </row>
    <row r="172" spans="1:5" ht="12.75">
      <c r="A172" s="9" t="s">
        <v>127</v>
      </c>
      <c r="B172" s="9" t="s">
        <v>294</v>
      </c>
      <c r="C172" s="9" t="s">
        <v>294</v>
      </c>
      <c r="D172" s="9" t="s">
        <v>116</v>
      </c>
      <c r="E172" s="9" t="s">
        <v>416</v>
      </c>
    </row>
    <row r="173" spans="1:5" ht="12.75">
      <c r="A173" s="9" t="s">
        <v>127</v>
      </c>
      <c r="B173" s="9" t="s">
        <v>295</v>
      </c>
      <c r="C173" s="9" t="s">
        <v>295</v>
      </c>
      <c r="D173" s="9" t="s">
        <v>116</v>
      </c>
      <c r="E173" s="9" t="s">
        <v>416</v>
      </c>
    </row>
    <row r="174" spans="1:5" ht="12.75">
      <c r="A174" s="9" t="s">
        <v>127</v>
      </c>
      <c r="B174" s="9" t="s">
        <v>394</v>
      </c>
      <c r="C174" s="9" t="s">
        <v>395</v>
      </c>
      <c r="D174" s="9" t="s">
        <v>116</v>
      </c>
      <c r="E174" s="9" t="s">
        <v>415</v>
      </c>
    </row>
    <row r="175" spans="1:5" ht="12.75">
      <c r="A175" s="9" t="s">
        <v>127</v>
      </c>
      <c r="B175" s="9" t="s">
        <v>296</v>
      </c>
      <c r="C175" s="9" t="s">
        <v>296</v>
      </c>
      <c r="D175" s="9" t="s">
        <v>116</v>
      </c>
      <c r="E175" s="9" t="s">
        <v>416</v>
      </c>
    </row>
    <row r="176" spans="1:5" ht="12.75">
      <c r="A176" s="9" t="s">
        <v>127</v>
      </c>
      <c r="B176" s="9" t="s">
        <v>297</v>
      </c>
      <c r="C176" s="9" t="s">
        <v>297</v>
      </c>
      <c r="D176" s="9" t="s">
        <v>116</v>
      </c>
      <c r="E176" s="9" t="s">
        <v>416</v>
      </c>
    </row>
    <row r="177" spans="1:5" ht="12.75">
      <c r="A177" s="9" t="s">
        <v>127</v>
      </c>
      <c r="B177" s="9" t="s">
        <v>298</v>
      </c>
      <c r="C177" s="9" t="s">
        <v>298</v>
      </c>
      <c r="D177" s="9" t="s">
        <v>116</v>
      </c>
      <c r="E177" s="9" t="s">
        <v>416</v>
      </c>
    </row>
    <row r="178" spans="1:5" ht="12.75">
      <c r="A178" s="9" t="s">
        <v>127</v>
      </c>
      <c r="B178" s="9" t="s">
        <v>299</v>
      </c>
      <c r="C178" s="9" t="s">
        <v>299</v>
      </c>
      <c r="D178" s="9" t="s">
        <v>116</v>
      </c>
      <c r="E178" s="9" t="s">
        <v>416</v>
      </c>
    </row>
    <row r="179" spans="1:5" ht="12.75">
      <c r="A179" s="9" t="s">
        <v>127</v>
      </c>
      <c r="B179" s="9" t="s">
        <v>394</v>
      </c>
      <c r="C179" s="9" t="s">
        <v>396</v>
      </c>
      <c r="D179" s="9" t="s">
        <v>116</v>
      </c>
      <c r="E179" s="9" t="s">
        <v>415</v>
      </c>
    </row>
    <row r="180" spans="1:5" ht="12.75">
      <c r="A180" s="9" t="s">
        <v>127</v>
      </c>
      <c r="B180" s="9" t="s">
        <v>397</v>
      </c>
      <c r="C180" s="9" t="s">
        <v>398</v>
      </c>
      <c r="D180" s="9" t="s">
        <v>116</v>
      </c>
      <c r="E180" s="9" t="s"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148"/>
  <sheetViews>
    <sheetView showGridLines="0"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DN126" sqref="DK126:DN126"/>
    </sheetView>
  </sheetViews>
  <sheetFormatPr defaultColWidth="0.875" defaultRowHeight="12.75"/>
  <cols>
    <col min="1" max="1" width="15.875" style="1" hidden="1" customWidth="1"/>
    <col min="2" max="108" width="0.875" style="1" customWidth="1"/>
    <col min="109" max="109" width="2.875" style="1" customWidth="1"/>
    <col min="110" max="110" width="2.75390625" style="1" customWidth="1"/>
    <col min="111" max="111" width="2.875" style="1" customWidth="1"/>
    <col min="112" max="112" width="3.00390625" style="1" customWidth="1"/>
    <col min="113" max="16384" width="0.875" style="1" customWidth="1"/>
  </cols>
  <sheetData>
    <row r="1" spans="1:2" ht="27" customHeight="1">
      <c r="A1" s="1">
        <v>29</v>
      </c>
      <c r="B1" s="1">
        <v>1</v>
      </c>
    </row>
    <row r="2" spans="74:170" ht="85.5" customHeight="1">
      <c r="BV2" s="318" t="s">
        <v>413</v>
      </c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</row>
    <row r="3" spans="2:170" ht="15.75">
      <c r="B3" s="262" t="s">
        <v>37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</row>
    <row r="4" spans="46:170" ht="13.5" thickBot="1">
      <c r="AT4" s="1" t="s">
        <v>90</v>
      </c>
      <c r="AW4" s="269" t="str">
        <f>Poks!IU2</f>
        <v> 2009 г.</v>
      </c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CM4" s="229" t="s">
        <v>25</v>
      </c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1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</row>
    <row r="5" spans="88:170" ht="12.75">
      <c r="CJ5" s="7" t="s">
        <v>38</v>
      </c>
      <c r="CM5" s="219" t="s">
        <v>39</v>
      </c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63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</row>
    <row r="6" spans="88:170" ht="12.75">
      <c r="CJ6" s="7" t="s">
        <v>26</v>
      </c>
      <c r="CM6" s="264"/>
      <c r="CN6" s="265"/>
      <c r="CO6" s="265"/>
      <c r="CP6" s="265"/>
      <c r="CQ6" s="265"/>
      <c r="CR6" s="266"/>
      <c r="CS6" s="267"/>
      <c r="CT6" s="265"/>
      <c r="CU6" s="265"/>
      <c r="CV6" s="265"/>
      <c r="CW6" s="265"/>
      <c r="CX6" s="266"/>
      <c r="CY6" s="267"/>
      <c r="CZ6" s="265"/>
      <c r="DA6" s="265"/>
      <c r="DB6" s="265"/>
      <c r="DC6" s="265"/>
      <c r="DD6" s="268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</row>
    <row r="7" spans="2:170" ht="12.75">
      <c r="B7" s="1" t="s">
        <v>27</v>
      </c>
      <c r="O7" s="186" t="str">
        <f>IF('[1]Реквизиты'!B6=0,"",'[1]Реквизиты'!B6)</f>
        <v>Открытое акционерное общество "Уралплемцентр"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CJ7" s="7" t="s">
        <v>28</v>
      </c>
      <c r="CM7" s="271" t="str">
        <f>'[1]Реквизиты'!B15</f>
        <v>05075114</v>
      </c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3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</row>
    <row r="8" spans="2:170" ht="12.75">
      <c r="B8" s="1" t="s">
        <v>29</v>
      </c>
      <c r="CJ8" s="7" t="s">
        <v>30</v>
      </c>
      <c r="CM8" s="274" t="str">
        <f>IF('[1]Реквизиты'!B4=0,"",'[1]Реквизиты'!B4)</f>
        <v>6672205867</v>
      </c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3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</row>
    <row r="9" spans="2:170" ht="12.75">
      <c r="B9" s="1" t="s">
        <v>31</v>
      </c>
      <c r="T9" s="269">
        <f>'[1]Реквизиты'!$B$156</f>
      </c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CJ9" s="7" t="s">
        <v>32</v>
      </c>
      <c r="CM9" s="271" t="str">
        <f>'[1]Реквизиты'!$B$158</f>
        <v>01.21</v>
      </c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3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</row>
    <row r="10" spans="2:170" ht="12.75">
      <c r="B10" s="1" t="s">
        <v>33</v>
      </c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CM10" s="275" t="str">
        <f>'[1]Реквизиты'!$B$160</f>
        <v>47</v>
      </c>
      <c r="CN10" s="276"/>
      <c r="CO10" s="276"/>
      <c r="CP10" s="276"/>
      <c r="CQ10" s="276"/>
      <c r="CR10" s="276"/>
      <c r="CS10" s="276"/>
      <c r="CT10" s="276"/>
      <c r="CU10" s="277"/>
      <c r="CV10" s="281" t="str">
        <f>'[1]Реквизиты'!$B$162</f>
        <v>12</v>
      </c>
      <c r="CW10" s="276"/>
      <c r="CX10" s="276"/>
      <c r="CY10" s="276"/>
      <c r="CZ10" s="276"/>
      <c r="DA10" s="276"/>
      <c r="DB10" s="276"/>
      <c r="DC10" s="276"/>
      <c r="DD10" s="282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</row>
    <row r="11" spans="2:170" ht="12.75">
      <c r="B11" s="186" t="str">
        <f>CONCATENATE('[1]Реквизиты'!$B$159,"/",'[1]Реквизиты'!$B$161)</f>
        <v>/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CJ11" s="7" t="s">
        <v>34</v>
      </c>
      <c r="CM11" s="278"/>
      <c r="CN11" s="279"/>
      <c r="CO11" s="279"/>
      <c r="CP11" s="279"/>
      <c r="CQ11" s="279"/>
      <c r="CR11" s="279"/>
      <c r="CS11" s="279"/>
      <c r="CT11" s="279"/>
      <c r="CU11" s="280"/>
      <c r="CV11" s="283"/>
      <c r="CW11" s="279"/>
      <c r="CX11" s="279"/>
      <c r="CY11" s="279"/>
      <c r="CZ11" s="279"/>
      <c r="DA11" s="279"/>
      <c r="DB11" s="279"/>
      <c r="DC11" s="279"/>
      <c r="DD11" s="284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</row>
    <row r="12" spans="2:170" ht="13.5" thickBot="1">
      <c r="B12" s="1" t="s">
        <v>35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CJ12" s="7" t="s">
        <v>36</v>
      </c>
      <c r="CM12" s="319" t="str">
        <f>Poks!Z2</f>
        <v>384</v>
      </c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1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</row>
    <row r="13" spans="109:170" ht="7.5" customHeight="1"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</row>
    <row r="14" spans="2:170" ht="12.75">
      <c r="B14" s="325" t="s">
        <v>77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</row>
    <row r="15" spans="109:170" ht="5.25" customHeight="1"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</row>
    <row r="16" spans="2:170" ht="25.5" customHeight="1">
      <c r="B16" s="232" t="s">
        <v>2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4"/>
      <c r="AS16" s="235" t="s">
        <v>3</v>
      </c>
      <c r="AT16" s="236"/>
      <c r="AU16" s="236"/>
      <c r="AV16" s="236"/>
      <c r="AW16" s="236"/>
      <c r="AX16" s="236"/>
      <c r="AY16" s="236"/>
      <c r="AZ16" s="236"/>
      <c r="BA16" s="236"/>
      <c r="BB16" s="236"/>
      <c r="BC16" s="237"/>
      <c r="BD16" s="235" t="s">
        <v>4</v>
      </c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7"/>
      <c r="BQ16" s="235" t="s">
        <v>5</v>
      </c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7"/>
      <c r="CD16" s="235" t="s">
        <v>6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7"/>
      <c r="CT16" s="235" t="s">
        <v>7</v>
      </c>
      <c r="CU16" s="236"/>
      <c r="CV16" s="236"/>
      <c r="CW16" s="236"/>
      <c r="CX16" s="236"/>
      <c r="CY16" s="236"/>
      <c r="CZ16" s="236"/>
      <c r="DA16" s="236"/>
      <c r="DB16" s="236"/>
      <c r="DC16" s="236"/>
      <c r="DD16" s="237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</row>
    <row r="17" spans="2:170" ht="25.5" customHeight="1">
      <c r="B17" s="232" t="s">
        <v>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232" t="s">
        <v>1</v>
      </c>
      <c r="AM17" s="233"/>
      <c r="AN17" s="233"/>
      <c r="AO17" s="233"/>
      <c r="AP17" s="233"/>
      <c r="AQ17" s="233"/>
      <c r="AR17" s="234"/>
      <c r="AS17" s="238"/>
      <c r="AT17" s="239"/>
      <c r="AU17" s="239"/>
      <c r="AV17" s="239"/>
      <c r="AW17" s="239"/>
      <c r="AX17" s="239"/>
      <c r="AY17" s="239"/>
      <c r="AZ17" s="239"/>
      <c r="BA17" s="239"/>
      <c r="BB17" s="239"/>
      <c r="BC17" s="240"/>
      <c r="BD17" s="238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40"/>
      <c r="BQ17" s="238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40"/>
      <c r="CD17" s="238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  <c r="CT17" s="238"/>
      <c r="CU17" s="239"/>
      <c r="CV17" s="239"/>
      <c r="CW17" s="239"/>
      <c r="CX17" s="239"/>
      <c r="CY17" s="239"/>
      <c r="CZ17" s="239"/>
      <c r="DA17" s="239"/>
      <c r="DB17" s="239"/>
      <c r="DC17" s="239"/>
      <c r="DD17" s="240"/>
      <c r="DE17" s="17"/>
      <c r="DF17" s="17"/>
      <c r="DG17" s="17"/>
      <c r="DH17" s="17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</row>
    <row r="18" spans="2:170" ht="12" customHeight="1" thickBot="1">
      <c r="B18" s="241">
        <v>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3"/>
      <c r="AL18" s="229">
        <v>2</v>
      </c>
      <c r="AM18" s="230"/>
      <c r="AN18" s="230"/>
      <c r="AO18" s="230"/>
      <c r="AP18" s="230"/>
      <c r="AQ18" s="230"/>
      <c r="AR18" s="231"/>
      <c r="AS18" s="229">
        <v>3</v>
      </c>
      <c r="AT18" s="230"/>
      <c r="AU18" s="230"/>
      <c r="AV18" s="230"/>
      <c r="AW18" s="230"/>
      <c r="AX18" s="230"/>
      <c r="AY18" s="230"/>
      <c r="AZ18" s="230"/>
      <c r="BA18" s="230"/>
      <c r="BB18" s="230"/>
      <c r="BC18" s="231"/>
      <c r="BD18" s="229">
        <v>4</v>
      </c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1"/>
      <c r="BQ18" s="229">
        <v>5</v>
      </c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1"/>
      <c r="CD18" s="229">
        <v>6</v>
      </c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9">
        <v>7</v>
      </c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  <c r="DE18" s="17" t="str">
        <f>IF(SUBSTITUTE(Руководитель," ","")="","","3")</f>
        <v>3</v>
      </c>
      <c r="DF18" s="17" t="str">
        <f>IF(SUBSTITUTE(Бухгалтер," ","")="","","4")</f>
        <v>4</v>
      </c>
      <c r="DG18" s="17"/>
      <c r="DH18" s="17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</row>
    <row r="19" spans="2:170" ht="25.5" customHeight="1">
      <c r="B19" s="2"/>
      <c r="C19" s="218" t="s">
        <v>8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3"/>
      <c r="AL19" s="219"/>
      <c r="AM19" s="220"/>
      <c r="AN19" s="220"/>
      <c r="AO19" s="220"/>
      <c r="AP19" s="220"/>
      <c r="AQ19" s="220"/>
      <c r="AR19" s="221"/>
      <c r="AS19" s="222">
        <v>33389</v>
      </c>
      <c r="AT19" s="223"/>
      <c r="AU19" s="223"/>
      <c r="AV19" s="223"/>
      <c r="AW19" s="223"/>
      <c r="AX19" s="223"/>
      <c r="AY19" s="223"/>
      <c r="AZ19" s="223"/>
      <c r="BA19" s="223"/>
      <c r="BB19" s="223"/>
      <c r="BC19" s="224"/>
      <c r="BD19" s="222">
        <v>0</v>
      </c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4"/>
      <c r="BQ19" s="222">
        <v>64</v>
      </c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4"/>
      <c r="CD19" s="222">
        <v>3379</v>
      </c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4"/>
      <c r="CT19" s="322">
        <f>IF(AND(П000010001003="",П000010001004="",П000010001005="",П000010001006=""),"",П000010001003+П000010001004+П000010001005+П000010001006)</f>
        <v>36832</v>
      </c>
      <c r="CU19" s="323"/>
      <c r="CV19" s="323"/>
      <c r="CW19" s="323"/>
      <c r="CX19" s="323"/>
      <c r="CY19" s="323"/>
      <c r="CZ19" s="323"/>
      <c r="DA19" s="323"/>
      <c r="DB19" s="323"/>
      <c r="DC19" s="323"/>
      <c r="DD19" s="324"/>
      <c r="DE19" s="17"/>
      <c r="DF19" s="17"/>
      <c r="DG19" s="17"/>
      <c r="DH19" s="17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</row>
    <row r="20" spans="2:170" ht="12.7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44">
        <v>2008</v>
      </c>
      <c r="O20" s="245"/>
      <c r="P20" s="245"/>
      <c r="Q20" s="245"/>
      <c r="R20" s="245"/>
      <c r="S20" s="245"/>
      <c r="T20" s="245"/>
      <c r="U20" s="245"/>
      <c r="V20" s="245"/>
      <c r="W20" s="22" t="s">
        <v>9</v>
      </c>
      <c r="X20" s="22"/>
      <c r="Y20" s="22"/>
      <c r="Z20" s="22"/>
      <c r="AA20" s="22"/>
      <c r="AB20" s="23"/>
      <c r="AC20" s="23"/>
      <c r="AD20" s="23"/>
      <c r="AE20" s="23"/>
      <c r="AF20" s="23"/>
      <c r="AG20" s="21"/>
      <c r="AH20" s="21"/>
      <c r="AI20" s="21"/>
      <c r="AJ20" s="21"/>
      <c r="AK20" s="21"/>
      <c r="AL20" s="53"/>
      <c r="AM20" s="54"/>
      <c r="AN20" s="54"/>
      <c r="AO20" s="54"/>
      <c r="AP20" s="54"/>
      <c r="AQ20" s="54"/>
      <c r="AR20" s="55"/>
      <c r="AS20" s="99" t="s">
        <v>40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1"/>
      <c r="BD20" s="99" t="s">
        <v>40</v>
      </c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1"/>
      <c r="BQ20" s="99" t="s">
        <v>40</v>
      </c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1"/>
      <c r="CD20" s="79">
        <v>0</v>
      </c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9"/>
      <c r="CT20" s="112">
        <v>0</v>
      </c>
      <c r="CU20" s="156"/>
      <c r="CV20" s="156"/>
      <c r="CW20" s="156"/>
      <c r="CX20" s="156"/>
      <c r="CY20" s="156"/>
      <c r="CZ20" s="156"/>
      <c r="DA20" s="156"/>
      <c r="DB20" s="156"/>
      <c r="DC20" s="156"/>
      <c r="DD20" s="169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</row>
    <row r="21" spans="2:170" s="4" customFormat="1" ht="11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46" t="s">
        <v>10</v>
      </c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6"/>
      <c r="AC21" s="26"/>
      <c r="AD21" s="26"/>
      <c r="AE21" s="26"/>
      <c r="AF21" s="26"/>
      <c r="AG21" s="25"/>
      <c r="AH21" s="25"/>
      <c r="AI21" s="25"/>
      <c r="AJ21" s="25"/>
      <c r="AK21" s="25"/>
      <c r="AL21" s="247"/>
      <c r="AM21" s="207"/>
      <c r="AN21" s="207"/>
      <c r="AO21" s="207"/>
      <c r="AP21" s="207"/>
      <c r="AQ21" s="207"/>
      <c r="AR21" s="208"/>
      <c r="AS21" s="102"/>
      <c r="AT21" s="103"/>
      <c r="AU21" s="103"/>
      <c r="AV21" s="103"/>
      <c r="AW21" s="103"/>
      <c r="AX21" s="103"/>
      <c r="AY21" s="103"/>
      <c r="AZ21" s="103"/>
      <c r="BA21" s="103"/>
      <c r="BB21" s="103"/>
      <c r="BC21" s="104"/>
      <c r="BD21" s="102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4"/>
      <c r="BQ21" s="102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4"/>
      <c r="CD21" s="90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2"/>
      <c r="CT21" s="176"/>
      <c r="CU21" s="177"/>
      <c r="CV21" s="177"/>
      <c r="CW21" s="177"/>
      <c r="CX21" s="177"/>
      <c r="CY21" s="177"/>
      <c r="CZ21" s="177"/>
      <c r="DA21" s="177"/>
      <c r="DB21" s="177"/>
      <c r="DC21" s="177"/>
      <c r="DD21" s="17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</row>
    <row r="22" spans="2:170" ht="12.75">
      <c r="B22" s="27"/>
      <c r="C22" s="48" t="s">
        <v>11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28"/>
      <c r="AL22" s="56"/>
      <c r="AM22" s="57"/>
      <c r="AN22" s="57"/>
      <c r="AO22" s="57"/>
      <c r="AP22" s="57"/>
      <c r="AQ22" s="57"/>
      <c r="AR22" s="58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7"/>
      <c r="BD22" s="105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7"/>
      <c r="BQ22" s="105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7"/>
      <c r="CD22" s="93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5"/>
      <c r="CT22" s="165"/>
      <c r="CU22" s="157"/>
      <c r="CV22" s="157"/>
      <c r="CW22" s="157"/>
      <c r="CX22" s="157"/>
      <c r="CY22" s="157"/>
      <c r="CZ22" s="157"/>
      <c r="DA22" s="157"/>
      <c r="DB22" s="157"/>
      <c r="DC22" s="157"/>
      <c r="DD22" s="16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</row>
    <row r="23" spans="2:170" ht="25.5" customHeight="1">
      <c r="B23" s="29"/>
      <c r="C23" s="70" t="s">
        <v>12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31"/>
      <c r="AL23" s="50"/>
      <c r="AM23" s="51"/>
      <c r="AN23" s="51"/>
      <c r="AO23" s="51"/>
      <c r="AP23" s="51"/>
      <c r="AQ23" s="51"/>
      <c r="AR23" s="52"/>
      <c r="AS23" s="45" t="s">
        <v>40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74"/>
      <c r="BD23" s="96">
        <v>0</v>
      </c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9"/>
      <c r="BQ23" s="45" t="s">
        <v>40</v>
      </c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74"/>
      <c r="CD23" s="96">
        <v>0</v>
      </c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9"/>
      <c r="CT23" s="127">
        <f>IF(AND(П000010003004="",П000010003006=""),"",П000010003004+П000010003006)</f>
        <v>0</v>
      </c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</row>
    <row r="24" spans="2:170" ht="12.75">
      <c r="B24" s="29"/>
      <c r="C24" s="70" t="s">
        <v>128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228"/>
      <c r="AL24" s="50"/>
      <c r="AM24" s="72"/>
      <c r="AN24" s="72"/>
      <c r="AO24" s="72"/>
      <c r="AP24" s="72"/>
      <c r="AQ24" s="72"/>
      <c r="AR24" s="73"/>
      <c r="AS24" s="45" t="s">
        <v>40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3"/>
      <c r="BD24" s="96">
        <v>0</v>
      </c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8"/>
      <c r="BQ24" s="96">
        <v>0</v>
      </c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8"/>
      <c r="CD24" s="96">
        <v>0</v>
      </c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8"/>
      <c r="CT24" s="127">
        <f>IF(AND(П000010003104="",П000010003105="",П000010003106=""),"",П000010003104+П000010003105+П000010003106)</f>
        <v>0</v>
      </c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</row>
    <row r="25" spans="1:170" ht="12.75" hidden="1">
      <c r="A25" s="1" t="s">
        <v>305</v>
      </c>
      <c r="B25" s="29"/>
      <c r="C25" s="329" t="s">
        <v>300</v>
      </c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30"/>
      <c r="AL25" s="50"/>
      <c r="AM25" s="72"/>
      <c r="AN25" s="72"/>
      <c r="AO25" s="72"/>
      <c r="AP25" s="72"/>
      <c r="AQ25" s="72"/>
      <c r="AR25" s="73"/>
      <c r="AS25" s="45"/>
      <c r="AT25" s="72"/>
      <c r="AU25" s="72"/>
      <c r="AV25" s="72"/>
      <c r="AW25" s="72"/>
      <c r="AX25" s="72"/>
      <c r="AY25" s="72"/>
      <c r="AZ25" s="72"/>
      <c r="BA25" s="72"/>
      <c r="BB25" s="72"/>
      <c r="BC25" s="73"/>
      <c r="BD25" s="45" t="s">
        <v>301</v>
      </c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3"/>
      <c r="BQ25" s="45" t="s">
        <v>302</v>
      </c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3"/>
      <c r="CD25" s="45" t="s">
        <v>303</v>
      </c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3"/>
      <c r="CT25" s="127" t="s">
        <v>304</v>
      </c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</row>
    <row r="26" spans="1:170" ht="12.75">
      <c r="A26" s="1">
        <v>1</v>
      </c>
      <c r="B26" s="29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31"/>
      <c r="AL26" s="50"/>
      <c r="AM26" s="51"/>
      <c r="AN26" s="51"/>
      <c r="AO26" s="51"/>
      <c r="AP26" s="51"/>
      <c r="AQ26" s="51"/>
      <c r="AR26" s="52"/>
      <c r="AS26" s="45"/>
      <c r="AT26" s="46"/>
      <c r="AU26" s="46"/>
      <c r="AV26" s="46"/>
      <c r="AW26" s="46"/>
      <c r="AX26" s="46"/>
      <c r="AY26" s="46"/>
      <c r="AZ26" s="46"/>
      <c r="BA26" s="46"/>
      <c r="BB26" s="46"/>
      <c r="BC26" s="74"/>
      <c r="BD26" s="96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8"/>
      <c r="BQ26" s="96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8"/>
      <c r="CD26" s="96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8"/>
      <c r="CT26" s="127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</row>
    <row r="27" spans="2:170" ht="25.5" customHeight="1">
      <c r="B27" s="29"/>
      <c r="C27" s="70" t="s">
        <v>13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31"/>
      <c r="AL27" s="50"/>
      <c r="AM27" s="51"/>
      <c r="AN27" s="51"/>
      <c r="AO27" s="51"/>
      <c r="AP27" s="51"/>
      <c r="AQ27" s="51"/>
      <c r="AR27" s="52"/>
      <c r="AS27" s="96">
        <v>33389</v>
      </c>
      <c r="AT27" s="108"/>
      <c r="AU27" s="108"/>
      <c r="AV27" s="108"/>
      <c r="AW27" s="108"/>
      <c r="AX27" s="108"/>
      <c r="AY27" s="108"/>
      <c r="AZ27" s="108"/>
      <c r="BA27" s="108"/>
      <c r="BB27" s="108"/>
      <c r="BC27" s="109"/>
      <c r="BD27" s="96">
        <v>0</v>
      </c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9"/>
      <c r="BQ27" s="96">
        <v>64</v>
      </c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  <c r="CD27" s="96">
        <v>3379</v>
      </c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9"/>
      <c r="CT27" s="127">
        <f>IF(AND(П000010004003="",П000010004004="",П000010004005="",П000010004006=""),"",П000010004003+П000010004004+П000010004005+П000010004006)</f>
        <v>36832</v>
      </c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</row>
    <row r="28" spans="2:170" ht="25.5" customHeight="1">
      <c r="B28" s="29"/>
      <c r="C28" s="70" t="s">
        <v>14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31"/>
      <c r="AL28" s="50"/>
      <c r="AM28" s="51"/>
      <c r="AN28" s="51"/>
      <c r="AO28" s="51"/>
      <c r="AP28" s="51"/>
      <c r="AQ28" s="51"/>
      <c r="AR28" s="52"/>
      <c r="AS28" s="45" t="s">
        <v>40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74"/>
      <c r="BD28" s="96">
        <v>0</v>
      </c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9"/>
      <c r="BQ28" s="45" t="s">
        <v>40</v>
      </c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74"/>
      <c r="CD28" s="45" t="s">
        <v>40</v>
      </c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74"/>
      <c r="CT28" s="127">
        <f>IF(П000010005004="","",ROUND(П000010005004,0))</f>
        <v>0</v>
      </c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</row>
    <row r="29" spans="2:170" ht="12.75">
      <c r="B29" s="29"/>
      <c r="C29" s="70" t="s">
        <v>15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31"/>
      <c r="AL29" s="50"/>
      <c r="AM29" s="51"/>
      <c r="AN29" s="51"/>
      <c r="AO29" s="51"/>
      <c r="AP29" s="51"/>
      <c r="AQ29" s="51"/>
      <c r="AR29" s="52"/>
      <c r="AS29" s="45" t="s">
        <v>40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74"/>
      <c r="BD29" s="45" t="s">
        <v>40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74"/>
      <c r="BQ29" s="45" t="s">
        <v>40</v>
      </c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74"/>
      <c r="CD29" s="96">
        <v>1554</v>
      </c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9"/>
      <c r="CT29" s="127">
        <f>IF(П000010006006="","",ROUND(П000010006006,0))</f>
        <v>1554</v>
      </c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</row>
    <row r="30" spans="2:170" ht="12.75">
      <c r="B30" s="29"/>
      <c r="C30" s="70" t="s">
        <v>16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31"/>
      <c r="AL30" s="50"/>
      <c r="AM30" s="51"/>
      <c r="AN30" s="51"/>
      <c r="AO30" s="51"/>
      <c r="AP30" s="51"/>
      <c r="AQ30" s="51"/>
      <c r="AR30" s="52"/>
      <c r="AS30" s="45" t="s">
        <v>40</v>
      </c>
      <c r="AT30" s="46"/>
      <c r="AU30" s="46"/>
      <c r="AV30" s="46"/>
      <c r="AW30" s="46"/>
      <c r="AX30" s="46"/>
      <c r="AY30" s="46"/>
      <c r="AZ30" s="46"/>
      <c r="BA30" s="46"/>
      <c r="BB30" s="46"/>
      <c r="BC30" s="74"/>
      <c r="BD30" s="45" t="s">
        <v>40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74"/>
      <c r="BQ30" s="45" t="s">
        <v>40</v>
      </c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74"/>
      <c r="CD30" s="143" t="s">
        <v>42</v>
      </c>
      <c r="CE30" s="162"/>
      <c r="CF30" s="108">
        <v>163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63" t="s">
        <v>43</v>
      </c>
      <c r="CS30" s="164"/>
      <c r="CT30" s="127">
        <v>-163</v>
      </c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</row>
    <row r="31" spans="2:170" ht="12.75">
      <c r="B31" s="29"/>
      <c r="C31" s="70" t="s">
        <v>41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31"/>
      <c r="AL31" s="50"/>
      <c r="AM31" s="51"/>
      <c r="AN31" s="51"/>
      <c r="AO31" s="51"/>
      <c r="AP31" s="51"/>
      <c r="AQ31" s="51"/>
      <c r="AR31" s="52"/>
      <c r="AS31" s="45" t="s">
        <v>40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74"/>
      <c r="BD31" s="45" t="s">
        <v>40</v>
      </c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74"/>
      <c r="BQ31" s="96">
        <v>78</v>
      </c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  <c r="CD31" s="143" t="s">
        <v>42</v>
      </c>
      <c r="CE31" s="162"/>
      <c r="CF31" s="108">
        <v>78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63" t="s">
        <v>43</v>
      </c>
      <c r="CS31" s="164"/>
      <c r="CT31" s="127">
        <f>IF(AND(П000010008005="",П000010008006=""),"",П000010008005-ABS(П000010008006))</f>
        <v>0</v>
      </c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</row>
    <row r="32" spans="2:170" ht="25.5" customHeight="1">
      <c r="B32" s="33"/>
      <c r="C32" s="254" t="s">
        <v>17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34"/>
      <c r="AL32" s="53"/>
      <c r="AM32" s="54"/>
      <c r="AN32" s="54"/>
      <c r="AO32" s="54"/>
      <c r="AP32" s="54"/>
      <c r="AQ32" s="54"/>
      <c r="AR32" s="55"/>
      <c r="AS32" s="79">
        <v>0</v>
      </c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79">
        <v>0</v>
      </c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9"/>
      <c r="BQ32" s="79">
        <v>0</v>
      </c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9"/>
      <c r="CD32" s="79">
        <v>0</v>
      </c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9"/>
      <c r="CT32" s="112">
        <f>IF(AND(П000010009003="",П000010009004="",П000010009005="",П000010009006=""),"",П000010009003+П000010009004+П000010009005+П000010009006)</f>
        <v>0</v>
      </c>
      <c r="CU32" s="156"/>
      <c r="CV32" s="156"/>
      <c r="CW32" s="156"/>
      <c r="CX32" s="156"/>
      <c r="CY32" s="156"/>
      <c r="CZ32" s="156"/>
      <c r="DA32" s="156"/>
      <c r="DB32" s="156"/>
      <c r="DC32" s="156"/>
      <c r="DD32" s="169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</row>
    <row r="33" spans="2:170" ht="12.75">
      <c r="B33" s="27"/>
      <c r="C33" s="35"/>
      <c r="D33" s="35"/>
      <c r="E33" s="249" t="s">
        <v>74</v>
      </c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8"/>
      <c r="AL33" s="56"/>
      <c r="AM33" s="57"/>
      <c r="AN33" s="57"/>
      <c r="AO33" s="57"/>
      <c r="AP33" s="57"/>
      <c r="AQ33" s="57"/>
      <c r="AR33" s="58"/>
      <c r="AS33" s="93"/>
      <c r="AT33" s="94"/>
      <c r="AU33" s="94"/>
      <c r="AV33" s="94"/>
      <c r="AW33" s="94"/>
      <c r="AX33" s="94"/>
      <c r="AY33" s="94"/>
      <c r="AZ33" s="94"/>
      <c r="BA33" s="94"/>
      <c r="BB33" s="94"/>
      <c r="BC33" s="95"/>
      <c r="BD33" s="93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5"/>
      <c r="BQ33" s="93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5"/>
      <c r="CD33" s="93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5"/>
      <c r="CT33" s="165"/>
      <c r="CU33" s="157"/>
      <c r="CV33" s="157"/>
      <c r="CW33" s="157"/>
      <c r="CX33" s="157"/>
      <c r="CY33" s="157"/>
      <c r="CZ33" s="157"/>
      <c r="DA33" s="157"/>
      <c r="DB33" s="157"/>
      <c r="DC33" s="157"/>
      <c r="DD33" s="16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</row>
    <row r="34" spans="2:170" ht="25.5" customHeight="1">
      <c r="B34" s="27"/>
      <c r="C34" s="35"/>
      <c r="D34" s="35"/>
      <c r="E34" s="249" t="s">
        <v>18</v>
      </c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8"/>
      <c r="AL34" s="56"/>
      <c r="AM34" s="57"/>
      <c r="AN34" s="57"/>
      <c r="AO34" s="57"/>
      <c r="AP34" s="57"/>
      <c r="AQ34" s="57"/>
      <c r="AR34" s="58"/>
      <c r="AS34" s="93">
        <v>0</v>
      </c>
      <c r="AT34" s="94"/>
      <c r="AU34" s="94"/>
      <c r="AV34" s="94"/>
      <c r="AW34" s="94"/>
      <c r="AX34" s="94"/>
      <c r="AY34" s="94"/>
      <c r="AZ34" s="94"/>
      <c r="BA34" s="94"/>
      <c r="BB34" s="94"/>
      <c r="BC34" s="95"/>
      <c r="BD34" s="93">
        <v>0</v>
      </c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5"/>
      <c r="BQ34" s="93">
        <v>0</v>
      </c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5"/>
      <c r="CD34" s="93">
        <v>0</v>
      </c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5"/>
      <c r="CT34" s="165">
        <f>IF(AND(П000010010003="",П000010010004="",П000010010005="",П000010010006=""),"",П000010010003+П000010010004+П000010010005+П000010010006)</f>
        <v>0</v>
      </c>
      <c r="CU34" s="157"/>
      <c r="CV34" s="157"/>
      <c r="CW34" s="157"/>
      <c r="CX34" s="157"/>
      <c r="CY34" s="157"/>
      <c r="CZ34" s="157"/>
      <c r="DA34" s="157"/>
      <c r="DB34" s="157"/>
      <c r="DC34" s="157"/>
      <c r="DD34" s="16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</row>
    <row r="35" spans="2:170" ht="12.75">
      <c r="B35" s="27"/>
      <c r="C35" s="35"/>
      <c r="D35" s="35"/>
      <c r="E35" s="70" t="s">
        <v>19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56"/>
      <c r="AM35" s="57"/>
      <c r="AN35" s="57"/>
      <c r="AO35" s="57"/>
      <c r="AP35" s="57"/>
      <c r="AQ35" s="57"/>
      <c r="AR35" s="58"/>
      <c r="AS35" s="93">
        <v>0</v>
      </c>
      <c r="AT35" s="94"/>
      <c r="AU35" s="94"/>
      <c r="AV35" s="94"/>
      <c r="AW35" s="94"/>
      <c r="AX35" s="94"/>
      <c r="AY35" s="94"/>
      <c r="AZ35" s="94"/>
      <c r="BA35" s="94"/>
      <c r="BB35" s="94"/>
      <c r="BC35" s="95"/>
      <c r="BD35" s="105" t="s">
        <v>40</v>
      </c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5" t="s">
        <v>40</v>
      </c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7"/>
      <c r="CD35" s="93">
        <v>0</v>
      </c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5"/>
      <c r="CT35" s="165">
        <f>IF(AND(П000010011003="",П000010011006=""),"",П000010011003+П000010011006)</f>
        <v>0</v>
      </c>
      <c r="CU35" s="157"/>
      <c r="CV35" s="157"/>
      <c r="CW35" s="157"/>
      <c r="CX35" s="157"/>
      <c r="CY35" s="157"/>
      <c r="CZ35" s="157"/>
      <c r="DA35" s="157"/>
      <c r="DB35" s="157"/>
      <c r="DC35" s="157"/>
      <c r="DD35" s="16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</row>
    <row r="36" spans="2:170" ht="12" customHeight="1">
      <c r="B36" s="27"/>
      <c r="C36" s="35"/>
      <c r="D36" s="35"/>
      <c r="E36" s="70" t="s">
        <v>129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155"/>
      <c r="AL36" s="50"/>
      <c r="AM36" s="72"/>
      <c r="AN36" s="72"/>
      <c r="AO36" s="72"/>
      <c r="AP36" s="72"/>
      <c r="AQ36" s="72"/>
      <c r="AR36" s="73"/>
      <c r="AS36" s="96">
        <v>0</v>
      </c>
      <c r="AT36" s="97"/>
      <c r="AU36" s="97"/>
      <c r="AV36" s="97"/>
      <c r="AW36" s="97"/>
      <c r="AX36" s="97"/>
      <c r="AY36" s="97"/>
      <c r="AZ36" s="97"/>
      <c r="BA36" s="97"/>
      <c r="BB36" s="97"/>
      <c r="BC36" s="98"/>
      <c r="BD36" s="96">
        <v>0</v>
      </c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8"/>
      <c r="BQ36" s="96">
        <v>0</v>
      </c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8"/>
      <c r="CD36" s="96">
        <v>0</v>
      </c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8"/>
      <c r="CT36" s="127">
        <f>IF(AND(П000010011103="",П000010011104="",П000010011105="",П000010011106=""),"",П000010011103+П000010011104+П000010011105+П000010011106)</f>
        <v>0</v>
      </c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</row>
    <row r="37" spans="1:170" ht="12.75" hidden="1">
      <c r="A37" s="1" t="s">
        <v>312</v>
      </c>
      <c r="B37" s="27"/>
      <c r="C37" s="70" t="s">
        <v>306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30"/>
      <c r="AL37" s="50"/>
      <c r="AM37" s="72"/>
      <c r="AN37" s="72"/>
      <c r="AO37" s="72"/>
      <c r="AP37" s="72"/>
      <c r="AQ37" s="72"/>
      <c r="AR37" s="73"/>
      <c r="AS37" s="45" t="s">
        <v>307</v>
      </c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45" t="s">
        <v>308</v>
      </c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45" t="s">
        <v>309</v>
      </c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3"/>
      <c r="CD37" s="45" t="s">
        <v>310</v>
      </c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3"/>
      <c r="CT37" s="127" t="s">
        <v>311</v>
      </c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</row>
    <row r="38" spans="1:170" ht="12.75">
      <c r="A38" s="1">
        <v>1</v>
      </c>
      <c r="B38" s="29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31"/>
      <c r="AL38" s="50"/>
      <c r="AM38" s="51"/>
      <c r="AN38" s="51"/>
      <c r="AO38" s="51"/>
      <c r="AP38" s="51"/>
      <c r="AQ38" s="51"/>
      <c r="AR38" s="52"/>
      <c r="AS38" s="96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96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8"/>
      <c r="BQ38" s="96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8"/>
      <c r="CD38" s="96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8"/>
      <c r="CT38" s="127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</row>
    <row r="39" spans="2:170" ht="25.5" customHeight="1">
      <c r="B39" s="33"/>
      <c r="C39" s="254" t="s">
        <v>20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34"/>
      <c r="AL39" s="53"/>
      <c r="AM39" s="54"/>
      <c r="AN39" s="54"/>
      <c r="AO39" s="54"/>
      <c r="AP39" s="54"/>
      <c r="AQ39" s="54"/>
      <c r="AR39" s="55"/>
      <c r="AS39" s="123" t="s">
        <v>42</v>
      </c>
      <c r="AT39" s="258"/>
      <c r="AU39" s="88">
        <v>0</v>
      </c>
      <c r="AV39" s="88"/>
      <c r="AW39" s="88"/>
      <c r="AX39" s="88"/>
      <c r="AY39" s="88"/>
      <c r="AZ39" s="88"/>
      <c r="BA39" s="88"/>
      <c r="BB39" s="75" t="s">
        <v>43</v>
      </c>
      <c r="BC39" s="255"/>
      <c r="BD39" s="99" t="s">
        <v>40</v>
      </c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99" t="s">
        <v>40</v>
      </c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1"/>
      <c r="CD39" s="99" t="s">
        <v>40</v>
      </c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1"/>
      <c r="CT39" s="256" t="s">
        <v>42</v>
      </c>
      <c r="CU39" s="257"/>
      <c r="CV39" s="156">
        <f>IF(П000010012003="","",ROUND(П000010012003,0))</f>
        <v>0</v>
      </c>
      <c r="CW39" s="156"/>
      <c r="CX39" s="156"/>
      <c r="CY39" s="156"/>
      <c r="CZ39" s="156"/>
      <c r="DA39" s="156"/>
      <c r="DB39" s="156"/>
      <c r="DC39" s="158" t="s">
        <v>43</v>
      </c>
      <c r="DD39" s="159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</row>
    <row r="40" spans="2:170" ht="12.75">
      <c r="B40" s="27"/>
      <c r="C40" s="35"/>
      <c r="D40" s="35"/>
      <c r="E40" s="249" t="s">
        <v>21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8"/>
      <c r="AL40" s="56"/>
      <c r="AM40" s="57"/>
      <c r="AN40" s="57"/>
      <c r="AO40" s="57"/>
      <c r="AP40" s="57"/>
      <c r="AQ40" s="57"/>
      <c r="AR40" s="58"/>
      <c r="AS40" s="250"/>
      <c r="AT40" s="251"/>
      <c r="AU40" s="94"/>
      <c r="AV40" s="94"/>
      <c r="AW40" s="94"/>
      <c r="AX40" s="94"/>
      <c r="AY40" s="94"/>
      <c r="AZ40" s="94"/>
      <c r="BA40" s="94"/>
      <c r="BB40" s="252"/>
      <c r="BC40" s="253"/>
      <c r="BD40" s="105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7"/>
      <c r="BQ40" s="105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7"/>
      <c r="CD40" s="105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7"/>
      <c r="CT40" s="138"/>
      <c r="CU40" s="139"/>
      <c r="CV40" s="157"/>
      <c r="CW40" s="157"/>
      <c r="CX40" s="157"/>
      <c r="CY40" s="157"/>
      <c r="CZ40" s="157"/>
      <c r="DA40" s="157"/>
      <c r="DB40" s="157"/>
      <c r="DC40" s="160"/>
      <c r="DD40" s="161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</row>
    <row r="41" spans="2:170" ht="12.75">
      <c r="B41" s="27"/>
      <c r="C41" s="35"/>
      <c r="D41" s="35"/>
      <c r="E41" s="249" t="s">
        <v>22</v>
      </c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8"/>
      <c r="AL41" s="56"/>
      <c r="AM41" s="57"/>
      <c r="AN41" s="57"/>
      <c r="AO41" s="57"/>
      <c r="AP41" s="57"/>
      <c r="AQ41" s="57"/>
      <c r="AR41" s="58"/>
      <c r="AS41" s="250" t="s">
        <v>42</v>
      </c>
      <c r="AT41" s="251"/>
      <c r="AU41" s="94">
        <v>0</v>
      </c>
      <c r="AV41" s="94"/>
      <c r="AW41" s="94"/>
      <c r="AX41" s="94"/>
      <c r="AY41" s="94"/>
      <c r="AZ41" s="94"/>
      <c r="BA41" s="94"/>
      <c r="BB41" s="252" t="s">
        <v>43</v>
      </c>
      <c r="BC41" s="253"/>
      <c r="BD41" s="105" t="s">
        <v>40</v>
      </c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7"/>
      <c r="BQ41" s="105" t="s">
        <v>40</v>
      </c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7"/>
      <c r="CD41" s="105" t="s">
        <v>40</v>
      </c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7"/>
      <c r="CT41" s="138" t="s">
        <v>42</v>
      </c>
      <c r="CU41" s="139"/>
      <c r="CV41" s="157">
        <f>IF(П000010013003="","",ROUND(П000010013003,0))</f>
        <v>0</v>
      </c>
      <c r="CW41" s="157"/>
      <c r="CX41" s="157"/>
      <c r="CY41" s="157"/>
      <c r="CZ41" s="157"/>
      <c r="DA41" s="157"/>
      <c r="DB41" s="157"/>
      <c r="DC41" s="160" t="s">
        <v>43</v>
      </c>
      <c r="DD41" s="161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</row>
    <row r="42" spans="2:170" ht="12.75">
      <c r="B42" s="27"/>
      <c r="C42" s="35"/>
      <c r="D42" s="35"/>
      <c r="E42" s="70" t="s">
        <v>19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56"/>
      <c r="AM42" s="57"/>
      <c r="AN42" s="57"/>
      <c r="AO42" s="57"/>
      <c r="AP42" s="57"/>
      <c r="AQ42" s="57"/>
      <c r="AR42" s="58"/>
      <c r="AS42" s="250" t="s">
        <v>42</v>
      </c>
      <c r="AT42" s="251"/>
      <c r="AU42" s="94">
        <v>0</v>
      </c>
      <c r="AV42" s="94"/>
      <c r="AW42" s="94"/>
      <c r="AX42" s="94"/>
      <c r="AY42" s="94"/>
      <c r="AZ42" s="94"/>
      <c r="BA42" s="94"/>
      <c r="BB42" s="160" t="s">
        <v>43</v>
      </c>
      <c r="BC42" s="261"/>
      <c r="BD42" s="105" t="s">
        <v>40</v>
      </c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7"/>
      <c r="BQ42" s="105" t="s">
        <v>40</v>
      </c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7"/>
      <c r="CD42" s="149" t="s">
        <v>42</v>
      </c>
      <c r="CE42" s="260"/>
      <c r="CF42" s="108">
        <v>0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67" t="s">
        <v>43</v>
      </c>
      <c r="CS42" s="168"/>
      <c r="CT42" s="138" t="s">
        <v>42</v>
      </c>
      <c r="CU42" s="139"/>
      <c r="CV42" s="157">
        <f>IF(AND(П000010014003="",П000010014006=""),"",ABS(П000010014003)+ABS(П000010014006))</f>
        <v>0</v>
      </c>
      <c r="CW42" s="157"/>
      <c r="CX42" s="157"/>
      <c r="CY42" s="157"/>
      <c r="CZ42" s="157"/>
      <c r="DA42" s="157"/>
      <c r="DB42" s="157"/>
      <c r="DC42" s="160" t="s">
        <v>43</v>
      </c>
      <c r="DD42" s="161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</row>
    <row r="43" spans="2:170" ht="12" customHeight="1">
      <c r="B43" s="27"/>
      <c r="C43" s="35"/>
      <c r="D43" s="35"/>
      <c r="E43" s="70" t="s">
        <v>423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155"/>
      <c r="AL43" s="50"/>
      <c r="AM43" s="72"/>
      <c r="AN43" s="72"/>
      <c r="AO43" s="72"/>
      <c r="AP43" s="72"/>
      <c r="AQ43" s="72"/>
      <c r="AR43" s="73"/>
      <c r="AS43" s="259" t="s">
        <v>42</v>
      </c>
      <c r="AT43" s="150"/>
      <c r="AU43" s="108">
        <v>0</v>
      </c>
      <c r="AV43" s="108"/>
      <c r="AW43" s="108"/>
      <c r="AX43" s="108"/>
      <c r="AY43" s="108"/>
      <c r="AZ43" s="108"/>
      <c r="BA43" s="108"/>
      <c r="BB43" s="152" t="s">
        <v>43</v>
      </c>
      <c r="BC43" s="153"/>
      <c r="BD43" s="154" t="s">
        <v>42</v>
      </c>
      <c r="BE43" s="152"/>
      <c r="BF43" s="108">
        <v>0</v>
      </c>
      <c r="BG43" s="108"/>
      <c r="BH43" s="108"/>
      <c r="BI43" s="108"/>
      <c r="BJ43" s="108"/>
      <c r="BK43" s="108"/>
      <c r="BL43" s="108"/>
      <c r="BM43" s="108"/>
      <c r="BN43" s="108"/>
      <c r="BO43" s="130" t="s">
        <v>43</v>
      </c>
      <c r="BP43" s="148"/>
      <c r="BQ43" s="127" t="s">
        <v>42</v>
      </c>
      <c r="BR43" s="130"/>
      <c r="BS43" s="108">
        <v>0</v>
      </c>
      <c r="BT43" s="108"/>
      <c r="BU43" s="108"/>
      <c r="BV43" s="108"/>
      <c r="BW43" s="108"/>
      <c r="BX43" s="108"/>
      <c r="BY43" s="108"/>
      <c r="BZ43" s="108"/>
      <c r="CA43" s="108"/>
      <c r="CB43" s="130" t="s">
        <v>43</v>
      </c>
      <c r="CC43" s="148"/>
      <c r="CD43" s="127" t="s">
        <v>42</v>
      </c>
      <c r="CE43" s="152"/>
      <c r="CF43" s="108">
        <v>226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52" t="s">
        <v>43</v>
      </c>
      <c r="CS43" s="153"/>
      <c r="CT43" s="154" t="s">
        <v>42</v>
      </c>
      <c r="CU43" s="152"/>
      <c r="CV43" s="130">
        <f>IF(AND(П000010014103="",П000010014104="",П000010014105="",П000010014106=""),"",ABS(П000010014103)+ABS(П000010014104)+ABS(П000010014105)+ABS(П000010014106))</f>
        <v>226</v>
      </c>
      <c r="CW43" s="130"/>
      <c r="CX43" s="130"/>
      <c r="CY43" s="130"/>
      <c r="CZ43" s="130"/>
      <c r="DA43" s="130"/>
      <c r="DB43" s="130"/>
      <c r="DC43" s="150" t="s">
        <v>43</v>
      </c>
      <c r="DD43" s="32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</row>
    <row r="44" spans="1:170" ht="12.75" hidden="1">
      <c r="A44" s="1" t="s">
        <v>312</v>
      </c>
      <c r="B44" s="36"/>
      <c r="C44" s="327" t="s">
        <v>313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8"/>
      <c r="AL44" s="50"/>
      <c r="AM44" s="72"/>
      <c r="AN44" s="72"/>
      <c r="AO44" s="72"/>
      <c r="AP44" s="72"/>
      <c r="AQ44" s="72"/>
      <c r="AR44" s="73"/>
      <c r="AS44" s="143" t="s">
        <v>314</v>
      </c>
      <c r="AT44" s="111"/>
      <c r="AU44" s="111"/>
      <c r="AV44" s="111"/>
      <c r="AW44" s="111"/>
      <c r="AX44" s="111"/>
      <c r="AY44" s="111"/>
      <c r="AZ44" s="111"/>
      <c r="BA44" s="111"/>
      <c r="BB44" s="111"/>
      <c r="BC44" s="144"/>
      <c r="BD44" s="45" t="s">
        <v>315</v>
      </c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3"/>
      <c r="BQ44" s="45" t="s">
        <v>316</v>
      </c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3"/>
      <c r="CD44" s="143" t="s">
        <v>317</v>
      </c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44"/>
      <c r="CT44" s="149" t="s">
        <v>318</v>
      </c>
      <c r="CU44" s="150"/>
      <c r="CV44" s="150"/>
      <c r="CW44" s="150"/>
      <c r="CX44" s="150"/>
      <c r="CY44" s="150"/>
      <c r="CZ44" s="150"/>
      <c r="DA44" s="150"/>
      <c r="DB44" s="150"/>
      <c r="DC44" s="150"/>
      <c r="DD44" s="151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</row>
    <row r="45" spans="1:170" ht="12.75">
      <c r="A45" s="1">
        <v>1</v>
      </c>
      <c r="B45" s="29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31"/>
      <c r="AL45" s="50"/>
      <c r="AM45" s="51"/>
      <c r="AN45" s="51"/>
      <c r="AO45" s="51"/>
      <c r="AP45" s="51"/>
      <c r="AQ45" s="51"/>
      <c r="AR45" s="52"/>
      <c r="AS45" s="96"/>
      <c r="AT45" s="108"/>
      <c r="AU45" s="108"/>
      <c r="AV45" s="108"/>
      <c r="AW45" s="108"/>
      <c r="AX45" s="108"/>
      <c r="AY45" s="108"/>
      <c r="AZ45" s="108"/>
      <c r="BA45" s="108"/>
      <c r="BB45" s="108"/>
      <c r="BC45" s="109"/>
      <c r="BD45" s="96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8"/>
      <c r="BQ45" s="96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8"/>
      <c r="CD45" s="96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8"/>
      <c r="CT45" s="127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</row>
    <row r="46" spans="2:170" ht="25.5" customHeight="1">
      <c r="B46" s="29"/>
      <c r="C46" s="70" t="s">
        <v>23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31"/>
      <c r="AL46" s="50"/>
      <c r="AM46" s="51"/>
      <c r="AN46" s="51"/>
      <c r="AO46" s="51"/>
      <c r="AP46" s="51"/>
      <c r="AQ46" s="51"/>
      <c r="AR46" s="52"/>
      <c r="AS46" s="96">
        <v>33389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109"/>
      <c r="BD46" s="96">
        <v>0</v>
      </c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9"/>
      <c r="BQ46" s="96">
        <v>142</v>
      </c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9"/>
      <c r="CD46" s="96">
        <v>4466</v>
      </c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9"/>
      <c r="CT46" s="127">
        <f>IF(AND(П000010015003="",П000010015004="",П000010015005="",П000010015006=""),"",П000010015003+П000010015004+П000010015005+П000010015006)</f>
        <v>37997</v>
      </c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</row>
    <row r="47" spans="2:170" ht="12.7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44">
        <v>2009</v>
      </c>
      <c r="N47" s="245"/>
      <c r="O47" s="245"/>
      <c r="P47" s="245"/>
      <c r="Q47" s="245"/>
      <c r="R47" s="245"/>
      <c r="S47" s="245"/>
      <c r="T47" s="245"/>
      <c r="U47" s="245"/>
      <c r="V47" s="245"/>
      <c r="W47" s="22" t="s">
        <v>9</v>
      </c>
      <c r="X47" s="22"/>
      <c r="Y47" s="22"/>
      <c r="Z47" s="22"/>
      <c r="AA47" s="22"/>
      <c r="AB47" s="23"/>
      <c r="AC47" s="23"/>
      <c r="AD47" s="23"/>
      <c r="AE47" s="23"/>
      <c r="AF47" s="23"/>
      <c r="AG47" s="21"/>
      <c r="AH47" s="21"/>
      <c r="AI47" s="21"/>
      <c r="AJ47" s="21"/>
      <c r="AK47" s="21"/>
      <c r="AL47" s="53"/>
      <c r="AM47" s="54"/>
      <c r="AN47" s="54"/>
      <c r="AO47" s="54"/>
      <c r="AP47" s="54"/>
      <c r="AQ47" s="54"/>
      <c r="AR47" s="55"/>
      <c r="AS47" s="99" t="s">
        <v>40</v>
      </c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99" t="s">
        <v>40</v>
      </c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1"/>
      <c r="BQ47" s="99" t="s">
        <v>40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1"/>
      <c r="CD47" s="79">
        <v>0</v>
      </c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9"/>
      <c r="CT47" s="112">
        <v>0</v>
      </c>
      <c r="CU47" s="156"/>
      <c r="CV47" s="156"/>
      <c r="CW47" s="156"/>
      <c r="CX47" s="156"/>
      <c r="CY47" s="156"/>
      <c r="CZ47" s="156"/>
      <c r="DA47" s="156"/>
      <c r="DB47" s="156"/>
      <c r="DC47" s="156"/>
      <c r="DD47" s="169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</row>
    <row r="48" spans="2:170" ht="11.25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46" t="s">
        <v>76</v>
      </c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6"/>
      <c r="AC48" s="26"/>
      <c r="AD48" s="26"/>
      <c r="AE48" s="26"/>
      <c r="AF48" s="26"/>
      <c r="AG48" s="25"/>
      <c r="AH48" s="25"/>
      <c r="AI48" s="25"/>
      <c r="AJ48" s="25"/>
      <c r="AK48" s="25"/>
      <c r="AL48" s="247"/>
      <c r="AM48" s="207"/>
      <c r="AN48" s="207"/>
      <c r="AO48" s="207"/>
      <c r="AP48" s="207"/>
      <c r="AQ48" s="207"/>
      <c r="AR48" s="208"/>
      <c r="AS48" s="102"/>
      <c r="AT48" s="103"/>
      <c r="AU48" s="103"/>
      <c r="AV48" s="103"/>
      <c r="AW48" s="103"/>
      <c r="AX48" s="103"/>
      <c r="AY48" s="103"/>
      <c r="AZ48" s="103"/>
      <c r="BA48" s="103"/>
      <c r="BB48" s="103"/>
      <c r="BC48" s="104"/>
      <c r="BD48" s="102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102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4"/>
      <c r="CD48" s="90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2"/>
      <c r="CT48" s="176"/>
      <c r="CU48" s="177"/>
      <c r="CV48" s="177"/>
      <c r="CW48" s="177"/>
      <c r="CX48" s="177"/>
      <c r="CY48" s="177"/>
      <c r="CZ48" s="177"/>
      <c r="DA48" s="177"/>
      <c r="DB48" s="177"/>
      <c r="DC48" s="177"/>
      <c r="DD48" s="178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</row>
    <row r="49" spans="2:170" ht="12.75">
      <c r="B49" s="27"/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28"/>
      <c r="AL49" s="56"/>
      <c r="AM49" s="57"/>
      <c r="AN49" s="57"/>
      <c r="AO49" s="57"/>
      <c r="AP49" s="57"/>
      <c r="AQ49" s="57"/>
      <c r="AR49" s="58"/>
      <c r="AS49" s="105"/>
      <c r="AT49" s="106"/>
      <c r="AU49" s="106"/>
      <c r="AV49" s="106"/>
      <c r="AW49" s="106"/>
      <c r="AX49" s="106"/>
      <c r="AY49" s="106"/>
      <c r="AZ49" s="106"/>
      <c r="BA49" s="106"/>
      <c r="BB49" s="106"/>
      <c r="BC49" s="107"/>
      <c r="BD49" s="105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105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7"/>
      <c r="CD49" s="93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5"/>
      <c r="CT49" s="165"/>
      <c r="CU49" s="157"/>
      <c r="CV49" s="157"/>
      <c r="CW49" s="157"/>
      <c r="CX49" s="157"/>
      <c r="CY49" s="157"/>
      <c r="CZ49" s="157"/>
      <c r="DA49" s="157"/>
      <c r="DB49" s="157"/>
      <c r="DC49" s="157"/>
      <c r="DD49" s="16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</row>
    <row r="50" spans="2:170" ht="25.5" customHeight="1">
      <c r="B50" s="29"/>
      <c r="C50" s="70" t="s">
        <v>12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31"/>
      <c r="AL50" s="50"/>
      <c r="AM50" s="51"/>
      <c r="AN50" s="51"/>
      <c r="AO50" s="51"/>
      <c r="AP50" s="51"/>
      <c r="AQ50" s="51"/>
      <c r="AR50" s="52"/>
      <c r="AS50" s="45" t="s">
        <v>40</v>
      </c>
      <c r="AT50" s="46"/>
      <c r="AU50" s="46"/>
      <c r="AV50" s="46"/>
      <c r="AW50" s="46"/>
      <c r="AX50" s="46"/>
      <c r="AY50" s="46"/>
      <c r="AZ50" s="46"/>
      <c r="BA50" s="46"/>
      <c r="BB50" s="46"/>
      <c r="BC50" s="74"/>
      <c r="BD50" s="96">
        <v>0</v>
      </c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5" t="s">
        <v>40</v>
      </c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74"/>
      <c r="CD50" s="96">
        <v>0</v>
      </c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9"/>
      <c r="CT50" s="127">
        <v>0</v>
      </c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</row>
    <row r="51" spans="2:170" ht="12" customHeight="1">
      <c r="B51" s="29"/>
      <c r="C51" s="70" t="s">
        <v>128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228"/>
      <c r="AL51" s="50"/>
      <c r="AM51" s="72"/>
      <c r="AN51" s="72"/>
      <c r="AO51" s="72"/>
      <c r="AP51" s="72"/>
      <c r="AQ51" s="72"/>
      <c r="AR51" s="73"/>
      <c r="AS51" s="45" t="s">
        <v>40</v>
      </c>
      <c r="AT51" s="72"/>
      <c r="AU51" s="72"/>
      <c r="AV51" s="72"/>
      <c r="AW51" s="72"/>
      <c r="AX51" s="72"/>
      <c r="AY51" s="72"/>
      <c r="AZ51" s="72"/>
      <c r="BA51" s="72"/>
      <c r="BB51" s="72"/>
      <c r="BC51" s="73"/>
      <c r="BD51" s="96">
        <v>0</v>
      </c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96">
        <v>0</v>
      </c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8"/>
      <c r="CD51" s="96">
        <v>0</v>
      </c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8"/>
      <c r="CT51" s="127">
        <f>IF(AND(П000010003104="",П000010003105="",П000010003106=""),"",П000010003104+П000010003105+П000010003106)</f>
        <v>0</v>
      </c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</row>
    <row r="52" spans="1:170" ht="12.75" hidden="1">
      <c r="A52" s="1" t="s">
        <v>305</v>
      </c>
      <c r="B52" s="29"/>
      <c r="C52" s="71" t="s">
        <v>319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228"/>
      <c r="AL52" s="50"/>
      <c r="AM52" s="72"/>
      <c r="AN52" s="72"/>
      <c r="AO52" s="72"/>
      <c r="AP52" s="72"/>
      <c r="AQ52" s="72"/>
      <c r="AR52" s="73"/>
      <c r="AS52" s="45"/>
      <c r="AT52" s="72"/>
      <c r="AU52" s="72"/>
      <c r="AV52" s="72"/>
      <c r="AW52" s="72"/>
      <c r="AX52" s="72"/>
      <c r="AY52" s="72"/>
      <c r="AZ52" s="72"/>
      <c r="BA52" s="72"/>
      <c r="BB52" s="72"/>
      <c r="BC52" s="73"/>
      <c r="BD52" s="45" t="s">
        <v>320</v>
      </c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3"/>
      <c r="BQ52" s="45" t="s">
        <v>321</v>
      </c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3"/>
      <c r="CD52" s="45" t="s">
        <v>322</v>
      </c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3"/>
      <c r="CT52" s="127" t="s">
        <v>323</v>
      </c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</row>
    <row r="53" spans="1:170" ht="13.5" thickBot="1">
      <c r="A53" s="1">
        <v>1</v>
      </c>
      <c r="B53" s="29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39"/>
      <c r="AL53" s="190"/>
      <c r="AM53" s="191"/>
      <c r="AN53" s="191"/>
      <c r="AO53" s="191"/>
      <c r="AP53" s="191"/>
      <c r="AQ53" s="191"/>
      <c r="AR53" s="192"/>
      <c r="AS53" s="145"/>
      <c r="AT53" s="146"/>
      <c r="AU53" s="146"/>
      <c r="AV53" s="146"/>
      <c r="AW53" s="146"/>
      <c r="AX53" s="146"/>
      <c r="AY53" s="146"/>
      <c r="AZ53" s="146"/>
      <c r="BA53" s="146"/>
      <c r="BB53" s="146"/>
      <c r="BC53" s="147"/>
      <c r="BD53" s="96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96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8"/>
      <c r="CD53" s="96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8"/>
      <c r="CT53" s="127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</row>
    <row r="54" spans="2:170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40" t="s">
        <v>44</v>
      </c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</row>
    <row r="55" spans="2:170" ht="13.5" thickBot="1">
      <c r="B55" s="45">
        <v>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74"/>
      <c r="AL55" s="145">
        <v>2</v>
      </c>
      <c r="AM55" s="146"/>
      <c r="AN55" s="146"/>
      <c r="AO55" s="146"/>
      <c r="AP55" s="146"/>
      <c r="AQ55" s="146"/>
      <c r="AR55" s="147"/>
      <c r="AS55" s="145">
        <v>3</v>
      </c>
      <c r="AT55" s="146"/>
      <c r="AU55" s="146"/>
      <c r="AV55" s="146"/>
      <c r="AW55" s="146"/>
      <c r="AX55" s="146"/>
      <c r="AY55" s="146"/>
      <c r="AZ55" s="146"/>
      <c r="BA55" s="146"/>
      <c r="BB55" s="146"/>
      <c r="BC55" s="147"/>
      <c r="BD55" s="145">
        <v>4</v>
      </c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7"/>
      <c r="BQ55" s="145">
        <v>5</v>
      </c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7"/>
      <c r="CD55" s="145">
        <v>6</v>
      </c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>
        <v>7</v>
      </c>
      <c r="CU55" s="146"/>
      <c r="CV55" s="146"/>
      <c r="CW55" s="146"/>
      <c r="CX55" s="146"/>
      <c r="CY55" s="146"/>
      <c r="CZ55" s="146"/>
      <c r="DA55" s="146"/>
      <c r="DB55" s="146"/>
      <c r="DC55" s="146"/>
      <c r="DD55" s="147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</row>
    <row r="56" spans="2:170" ht="12.75">
      <c r="B56" s="29"/>
      <c r="C56" s="70" t="s">
        <v>24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31"/>
      <c r="AL56" s="56" t="s">
        <v>78</v>
      </c>
      <c r="AM56" s="57"/>
      <c r="AN56" s="57"/>
      <c r="AO56" s="57"/>
      <c r="AP56" s="57"/>
      <c r="AQ56" s="57"/>
      <c r="AR56" s="58"/>
      <c r="AS56" s="93">
        <v>33389</v>
      </c>
      <c r="AT56" s="94"/>
      <c r="AU56" s="94"/>
      <c r="AV56" s="94"/>
      <c r="AW56" s="94"/>
      <c r="AX56" s="94"/>
      <c r="AY56" s="94"/>
      <c r="AZ56" s="94"/>
      <c r="BA56" s="94"/>
      <c r="BB56" s="94"/>
      <c r="BC56" s="95"/>
      <c r="BD56" s="93">
        <v>0</v>
      </c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5"/>
      <c r="BQ56" s="93">
        <v>142</v>
      </c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5"/>
      <c r="CD56" s="93">
        <v>4466</v>
      </c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5"/>
      <c r="CT56" s="165">
        <f>IF(AND(П000010018003="",П000010018004="",П000010018005="",П000010018006=""),"",П000010018003+П000010018004+П000010018005+П000010018006)</f>
        <v>37997</v>
      </c>
      <c r="CU56" s="157"/>
      <c r="CV56" s="157"/>
      <c r="CW56" s="157"/>
      <c r="CX56" s="157"/>
      <c r="CY56" s="157"/>
      <c r="CZ56" s="157"/>
      <c r="DA56" s="157"/>
      <c r="DB56" s="157"/>
      <c r="DC56" s="157"/>
      <c r="DD56" s="16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</row>
    <row r="57" spans="2:170" ht="25.5" customHeight="1">
      <c r="B57" s="29"/>
      <c r="C57" s="70" t="s">
        <v>14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31"/>
      <c r="AL57" s="50"/>
      <c r="AM57" s="51"/>
      <c r="AN57" s="51"/>
      <c r="AO57" s="51"/>
      <c r="AP57" s="51"/>
      <c r="AQ57" s="51"/>
      <c r="AR57" s="52"/>
      <c r="AS57" s="45" t="s">
        <v>40</v>
      </c>
      <c r="AT57" s="46"/>
      <c r="AU57" s="46"/>
      <c r="AV57" s="46"/>
      <c r="AW57" s="46"/>
      <c r="AX57" s="46"/>
      <c r="AY57" s="46"/>
      <c r="AZ57" s="46"/>
      <c r="BA57" s="46"/>
      <c r="BB57" s="46"/>
      <c r="BC57" s="74"/>
      <c r="BD57" s="96">
        <v>0</v>
      </c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9"/>
      <c r="BQ57" s="45" t="s">
        <v>40</v>
      </c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74"/>
      <c r="CD57" s="45" t="s">
        <v>40</v>
      </c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74"/>
      <c r="CT57" s="127">
        <f>IF(П000010019004="","",ROUND(П000010019004,0))</f>
        <v>0</v>
      </c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</row>
    <row r="58" spans="2:170" ht="12.75">
      <c r="B58" s="29"/>
      <c r="C58" s="70" t="s">
        <v>15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31"/>
      <c r="AL58" s="50"/>
      <c r="AM58" s="51"/>
      <c r="AN58" s="51"/>
      <c r="AO58" s="51"/>
      <c r="AP58" s="51"/>
      <c r="AQ58" s="51"/>
      <c r="AR58" s="52"/>
      <c r="AS58" s="45" t="s">
        <v>40</v>
      </c>
      <c r="AT58" s="46"/>
      <c r="AU58" s="46"/>
      <c r="AV58" s="46"/>
      <c r="AW58" s="46"/>
      <c r="AX58" s="46"/>
      <c r="AY58" s="46"/>
      <c r="AZ58" s="46"/>
      <c r="BA58" s="46"/>
      <c r="BB58" s="46"/>
      <c r="BC58" s="74"/>
      <c r="BD58" s="45" t="s">
        <v>40</v>
      </c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74"/>
      <c r="BQ58" s="45" t="s">
        <v>40</v>
      </c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74"/>
      <c r="CD58" s="96">
        <v>11894</v>
      </c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9"/>
      <c r="CT58" s="127">
        <f>IF(П000010020006="","",ROUND(П000010020006,0))</f>
        <v>11894</v>
      </c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</row>
    <row r="59" spans="2:170" ht="12.75">
      <c r="B59" s="29"/>
      <c r="C59" s="70" t="s">
        <v>16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31"/>
      <c r="AL59" s="50"/>
      <c r="AM59" s="51"/>
      <c r="AN59" s="51"/>
      <c r="AO59" s="51"/>
      <c r="AP59" s="51"/>
      <c r="AQ59" s="51"/>
      <c r="AR59" s="52"/>
      <c r="AS59" s="45" t="s">
        <v>40</v>
      </c>
      <c r="AT59" s="46"/>
      <c r="AU59" s="46"/>
      <c r="AV59" s="46"/>
      <c r="AW59" s="46"/>
      <c r="AX59" s="46"/>
      <c r="AY59" s="46"/>
      <c r="AZ59" s="46"/>
      <c r="BA59" s="46"/>
      <c r="BB59" s="46"/>
      <c r="BC59" s="74"/>
      <c r="BD59" s="45" t="s">
        <v>40</v>
      </c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74"/>
      <c r="BQ59" s="45" t="s">
        <v>40</v>
      </c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74"/>
      <c r="CD59" s="143" t="s">
        <v>42</v>
      </c>
      <c r="CE59" s="162"/>
      <c r="CF59" s="108">
        <v>388</v>
      </c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63" t="s">
        <v>43</v>
      </c>
      <c r="CS59" s="164"/>
      <c r="CT59" s="127">
        <f>IF(П000010021006="","",-ABS(П000010021006))</f>
        <v>-388</v>
      </c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</row>
    <row r="60" spans="2:170" ht="12.75">
      <c r="B60" s="29"/>
      <c r="C60" s="70" t="s">
        <v>41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31"/>
      <c r="AL60" s="56" t="s">
        <v>79</v>
      </c>
      <c r="AM60" s="57"/>
      <c r="AN60" s="57"/>
      <c r="AO60" s="57"/>
      <c r="AP60" s="57"/>
      <c r="AQ60" s="57"/>
      <c r="AR60" s="58"/>
      <c r="AS60" s="105" t="s">
        <v>40</v>
      </c>
      <c r="AT60" s="106"/>
      <c r="AU60" s="106"/>
      <c r="AV60" s="106"/>
      <c r="AW60" s="106"/>
      <c r="AX60" s="106"/>
      <c r="AY60" s="106"/>
      <c r="AZ60" s="106"/>
      <c r="BA60" s="106"/>
      <c r="BB60" s="106"/>
      <c r="BC60" s="107"/>
      <c r="BD60" s="105" t="s">
        <v>40</v>
      </c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7"/>
      <c r="BQ60" s="93">
        <v>0</v>
      </c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5"/>
      <c r="CD60" s="250" t="s">
        <v>42</v>
      </c>
      <c r="CE60" s="251"/>
      <c r="CF60" s="94">
        <v>594</v>
      </c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252" t="s">
        <v>43</v>
      </c>
      <c r="CS60" s="253"/>
      <c r="CT60" s="165">
        <f>IF(AND(П000010022005="",П000010022006=""),"",П000010022005-ABS(П000010022006))</f>
        <v>-594</v>
      </c>
      <c r="CU60" s="157"/>
      <c r="CV60" s="157"/>
      <c r="CW60" s="157"/>
      <c r="CX60" s="157"/>
      <c r="CY60" s="157"/>
      <c r="CZ60" s="157"/>
      <c r="DA60" s="157"/>
      <c r="DB60" s="157"/>
      <c r="DC60" s="157"/>
      <c r="DD60" s="16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</row>
    <row r="61" spans="2:170" ht="25.5" customHeight="1">
      <c r="B61" s="33"/>
      <c r="C61" s="254" t="s">
        <v>17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34"/>
      <c r="AL61" s="53" t="s">
        <v>80</v>
      </c>
      <c r="AM61" s="54"/>
      <c r="AN61" s="54"/>
      <c r="AO61" s="54"/>
      <c r="AP61" s="54"/>
      <c r="AQ61" s="54"/>
      <c r="AR61" s="55"/>
      <c r="AS61" s="79">
        <v>0</v>
      </c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79">
        <v>0</v>
      </c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9"/>
      <c r="BQ61" s="79">
        <v>0</v>
      </c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9"/>
      <c r="CD61" s="90">
        <v>0</v>
      </c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2"/>
      <c r="CT61" s="112">
        <f>IF(AND(П000010023003="",П000010023004="",П000010023005="",П000010023006=""),"",П000010023003+П000010023004+П000010023005+П000010023006)</f>
        <v>0</v>
      </c>
      <c r="CU61" s="156"/>
      <c r="CV61" s="156"/>
      <c r="CW61" s="156"/>
      <c r="CX61" s="156"/>
      <c r="CY61" s="156"/>
      <c r="CZ61" s="156"/>
      <c r="DA61" s="156"/>
      <c r="DB61" s="156"/>
      <c r="DC61" s="156"/>
      <c r="DD61" s="169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</row>
    <row r="62" spans="2:170" ht="12.75">
      <c r="B62" s="27"/>
      <c r="C62" s="35"/>
      <c r="D62" s="35"/>
      <c r="E62" s="249" t="s">
        <v>74</v>
      </c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8"/>
      <c r="AL62" s="56"/>
      <c r="AM62" s="57"/>
      <c r="AN62" s="57"/>
      <c r="AO62" s="57"/>
      <c r="AP62" s="57"/>
      <c r="AQ62" s="57"/>
      <c r="AR62" s="58"/>
      <c r="AS62" s="93"/>
      <c r="AT62" s="94"/>
      <c r="AU62" s="94"/>
      <c r="AV62" s="94"/>
      <c r="AW62" s="94"/>
      <c r="AX62" s="94"/>
      <c r="AY62" s="94"/>
      <c r="AZ62" s="94"/>
      <c r="BA62" s="94"/>
      <c r="BB62" s="94"/>
      <c r="BC62" s="95"/>
      <c r="BD62" s="93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5"/>
      <c r="BQ62" s="93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5"/>
      <c r="CD62" s="93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5"/>
      <c r="CT62" s="165"/>
      <c r="CU62" s="157"/>
      <c r="CV62" s="157"/>
      <c r="CW62" s="157"/>
      <c r="CX62" s="157"/>
      <c r="CY62" s="157"/>
      <c r="CZ62" s="157"/>
      <c r="DA62" s="157"/>
      <c r="DB62" s="157"/>
      <c r="DC62" s="157"/>
      <c r="DD62" s="16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</row>
    <row r="63" spans="2:170" ht="25.5" customHeight="1">
      <c r="B63" s="27"/>
      <c r="C63" s="35"/>
      <c r="D63" s="35"/>
      <c r="E63" s="249" t="s">
        <v>18</v>
      </c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8"/>
      <c r="AL63" s="56" t="s">
        <v>81</v>
      </c>
      <c r="AM63" s="57"/>
      <c r="AN63" s="57"/>
      <c r="AO63" s="57"/>
      <c r="AP63" s="57"/>
      <c r="AQ63" s="57"/>
      <c r="AR63" s="58"/>
      <c r="AS63" s="93">
        <v>0</v>
      </c>
      <c r="AT63" s="94"/>
      <c r="AU63" s="94"/>
      <c r="AV63" s="94"/>
      <c r="AW63" s="94"/>
      <c r="AX63" s="94"/>
      <c r="AY63" s="94"/>
      <c r="AZ63" s="94"/>
      <c r="BA63" s="94"/>
      <c r="BB63" s="94"/>
      <c r="BC63" s="95"/>
      <c r="BD63" s="93">
        <v>0</v>
      </c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5"/>
      <c r="BQ63" s="93">
        <v>0</v>
      </c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5"/>
      <c r="CD63" s="93">
        <v>0</v>
      </c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5"/>
      <c r="CT63" s="165">
        <f>IF(AND(П000010024003="",П000010024004="",П000010024005="",П000010024006=""),"",П000010024003+П000010024004+П000010024005+П000010024006)</f>
        <v>0</v>
      </c>
      <c r="CU63" s="157"/>
      <c r="CV63" s="157"/>
      <c r="CW63" s="157"/>
      <c r="CX63" s="157"/>
      <c r="CY63" s="157"/>
      <c r="CZ63" s="157"/>
      <c r="DA63" s="157"/>
      <c r="DB63" s="157"/>
      <c r="DC63" s="157"/>
      <c r="DD63" s="16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</row>
    <row r="64" spans="2:170" ht="12.75">
      <c r="B64" s="27"/>
      <c r="C64" s="35"/>
      <c r="D64" s="35"/>
      <c r="E64" s="70" t="s">
        <v>19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56" t="s">
        <v>82</v>
      </c>
      <c r="AM64" s="57"/>
      <c r="AN64" s="57"/>
      <c r="AO64" s="57"/>
      <c r="AP64" s="57"/>
      <c r="AQ64" s="57"/>
      <c r="AR64" s="58"/>
      <c r="AS64" s="93">
        <v>0</v>
      </c>
      <c r="AT64" s="94"/>
      <c r="AU64" s="94"/>
      <c r="AV64" s="94"/>
      <c r="AW64" s="94"/>
      <c r="AX64" s="94"/>
      <c r="AY64" s="94"/>
      <c r="AZ64" s="94"/>
      <c r="BA64" s="94"/>
      <c r="BB64" s="94"/>
      <c r="BC64" s="95"/>
      <c r="BD64" s="105" t="s">
        <v>40</v>
      </c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7"/>
      <c r="BQ64" s="105" t="s">
        <v>40</v>
      </c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7"/>
      <c r="CD64" s="93">
        <v>0</v>
      </c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5"/>
      <c r="CT64" s="165">
        <f>IF(AND(П000010025003="",П000010025006=""),"",П000010025003+П000010025006)</f>
        <v>0</v>
      </c>
      <c r="CU64" s="157"/>
      <c r="CV64" s="157"/>
      <c r="CW64" s="157"/>
      <c r="CX64" s="157"/>
      <c r="CY64" s="157"/>
      <c r="CZ64" s="157"/>
      <c r="DA64" s="157"/>
      <c r="DB64" s="157"/>
      <c r="DC64" s="157"/>
      <c r="DD64" s="16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</row>
    <row r="65" spans="2:170" ht="12.75">
      <c r="B65" s="27"/>
      <c r="C65" s="35"/>
      <c r="D65" s="35"/>
      <c r="E65" s="70" t="s">
        <v>130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30"/>
      <c r="AL65" s="50"/>
      <c r="AM65" s="72"/>
      <c r="AN65" s="72"/>
      <c r="AO65" s="72"/>
      <c r="AP65" s="72"/>
      <c r="AQ65" s="72"/>
      <c r="AR65" s="73"/>
      <c r="AS65" s="96">
        <v>0</v>
      </c>
      <c r="AT65" s="97"/>
      <c r="AU65" s="97"/>
      <c r="AV65" s="97"/>
      <c r="AW65" s="97"/>
      <c r="AX65" s="97"/>
      <c r="AY65" s="97"/>
      <c r="AZ65" s="97"/>
      <c r="BA65" s="97"/>
      <c r="BB65" s="97"/>
      <c r="BC65" s="98"/>
      <c r="BD65" s="96">
        <v>0</v>
      </c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8"/>
      <c r="BQ65" s="96">
        <v>0</v>
      </c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8"/>
      <c r="CD65" s="96">
        <v>0</v>
      </c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8"/>
      <c r="CT65" s="127">
        <f>IF(AND(П000010003104="",П000010003105="",П000010003106=""),"",П000010003104+П000010003105+П000010003106)</f>
        <v>0</v>
      </c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</row>
    <row r="66" spans="1:170" ht="12.75" hidden="1">
      <c r="A66" s="1" t="s">
        <v>312</v>
      </c>
      <c r="B66" s="27"/>
      <c r="C66" s="70" t="s">
        <v>324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30"/>
      <c r="AL66" s="50"/>
      <c r="AM66" s="72"/>
      <c r="AN66" s="72"/>
      <c r="AO66" s="72"/>
      <c r="AP66" s="72"/>
      <c r="AQ66" s="72"/>
      <c r="AR66" s="73"/>
      <c r="AS66" s="45" t="s">
        <v>325</v>
      </c>
      <c r="AT66" s="72"/>
      <c r="AU66" s="72"/>
      <c r="AV66" s="72"/>
      <c r="AW66" s="72"/>
      <c r="AX66" s="72"/>
      <c r="AY66" s="72"/>
      <c r="AZ66" s="72"/>
      <c r="BA66" s="72"/>
      <c r="BB66" s="72"/>
      <c r="BC66" s="73"/>
      <c r="BD66" s="45" t="s">
        <v>326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3"/>
      <c r="BQ66" s="45" t="s">
        <v>327</v>
      </c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3"/>
      <c r="CD66" s="45" t="s">
        <v>328</v>
      </c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3"/>
      <c r="CT66" s="127" t="s">
        <v>329</v>
      </c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</row>
    <row r="67" spans="1:170" ht="12.75">
      <c r="A67" s="1">
        <v>1</v>
      </c>
      <c r="B67" s="29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31"/>
      <c r="AL67" s="50"/>
      <c r="AM67" s="51"/>
      <c r="AN67" s="51"/>
      <c r="AO67" s="51"/>
      <c r="AP67" s="51"/>
      <c r="AQ67" s="51"/>
      <c r="AR67" s="52"/>
      <c r="AS67" s="96"/>
      <c r="AT67" s="108"/>
      <c r="AU67" s="108"/>
      <c r="AV67" s="108"/>
      <c r="AW67" s="108"/>
      <c r="AX67" s="108"/>
      <c r="AY67" s="108"/>
      <c r="AZ67" s="108"/>
      <c r="BA67" s="108"/>
      <c r="BB67" s="108"/>
      <c r="BC67" s="109"/>
      <c r="BD67" s="96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8"/>
      <c r="BQ67" s="96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8"/>
      <c r="CD67" s="96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8"/>
      <c r="CT67" s="127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</row>
    <row r="68" spans="2:170" ht="25.5" customHeight="1">
      <c r="B68" s="33"/>
      <c r="C68" s="254" t="s">
        <v>20</v>
      </c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34"/>
      <c r="AL68" s="53" t="s">
        <v>83</v>
      </c>
      <c r="AM68" s="54"/>
      <c r="AN68" s="54"/>
      <c r="AO68" s="54"/>
      <c r="AP68" s="54"/>
      <c r="AQ68" s="54"/>
      <c r="AR68" s="55"/>
      <c r="AS68" s="123" t="s">
        <v>42</v>
      </c>
      <c r="AT68" s="258"/>
      <c r="AU68" s="88">
        <v>0</v>
      </c>
      <c r="AV68" s="88"/>
      <c r="AW68" s="88"/>
      <c r="AX68" s="88"/>
      <c r="AY68" s="88"/>
      <c r="AZ68" s="88"/>
      <c r="BA68" s="88"/>
      <c r="BB68" s="75" t="s">
        <v>43</v>
      </c>
      <c r="BC68" s="255"/>
      <c r="BD68" s="99" t="s">
        <v>40</v>
      </c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1"/>
      <c r="BQ68" s="99" t="s">
        <v>40</v>
      </c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1"/>
      <c r="CD68" s="99" t="s">
        <v>40</v>
      </c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1"/>
      <c r="CT68" s="256" t="s">
        <v>42</v>
      </c>
      <c r="CU68" s="257"/>
      <c r="CV68" s="156">
        <f>IF(П000010026003="","",ROUND(П000010026003,0))</f>
        <v>0</v>
      </c>
      <c r="CW68" s="156"/>
      <c r="CX68" s="156"/>
      <c r="CY68" s="156"/>
      <c r="CZ68" s="156"/>
      <c r="DA68" s="156"/>
      <c r="DB68" s="156"/>
      <c r="DC68" s="158" t="s">
        <v>43</v>
      </c>
      <c r="DD68" s="159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</row>
    <row r="69" spans="2:170" ht="12.75">
      <c r="B69" s="27"/>
      <c r="C69" s="35"/>
      <c r="D69" s="35"/>
      <c r="E69" s="249" t="s">
        <v>21</v>
      </c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8"/>
      <c r="AL69" s="56"/>
      <c r="AM69" s="57"/>
      <c r="AN69" s="57"/>
      <c r="AO69" s="57"/>
      <c r="AP69" s="57"/>
      <c r="AQ69" s="57"/>
      <c r="AR69" s="58"/>
      <c r="AS69" s="250"/>
      <c r="AT69" s="251"/>
      <c r="AU69" s="94"/>
      <c r="AV69" s="94"/>
      <c r="AW69" s="94"/>
      <c r="AX69" s="94"/>
      <c r="AY69" s="94"/>
      <c r="AZ69" s="94"/>
      <c r="BA69" s="94"/>
      <c r="BB69" s="252"/>
      <c r="BC69" s="253"/>
      <c r="BD69" s="105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7"/>
      <c r="BQ69" s="105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7"/>
      <c r="CD69" s="105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7"/>
      <c r="CT69" s="138"/>
      <c r="CU69" s="139"/>
      <c r="CV69" s="157"/>
      <c r="CW69" s="157"/>
      <c r="CX69" s="157"/>
      <c r="CY69" s="157"/>
      <c r="CZ69" s="157"/>
      <c r="DA69" s="157"/>
      <c r="DB69" s="157"/>
      <c r="DC69" s="160"/>
      <c r="DD69" s="161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</row>
    <row r="70" spans="2:170" ht="12.75">
      <c r="B70" s="27"/>
      <c r="C70" s="35"/>
      <c r="D70" s="35"/>
      <c r="E70" s="249" t="s">
        <v>22</v>
      </c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8"/>
      <c r="AL70" s="56" t="s">
        <v>84</v>
      </c>
      <c r="AM70" s="57"/>
      <c r="AN70" s="57"/>
      <c r="AO70" s="57"/>
      <c r="AP70" s="57"/>
      <c r="AQ70" s="57"/>
      <c r="AR70" s="58"/>
      <c r="AS70" s="250" t="s">
        <v>42</v>
      </c>
      <c r="AT70" s="251"/>
      <c r="AU70" s="94">
        <v>0</v>
      </c>
      <c r="AV70" s="94"/>
      <c r="AW70" s="94"/>
      <c r="AX70" s="94"/>
      <c r="AY70" s="94"/>
      <c r="AZ70" s="94"/>
      <c r="BA70" s="94"/>
      <c r="BB70" s="252" t="s">
        <v>43</v>
      </c>
      <c r="BC70" s="253"/>
      <c r="BD70" s="105" t="s">
        <v>40</v>
      </c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7"/>
      <c r="BQ70" s="105" t="s">
        <v>40</v>
      </c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7"/>
      <c r="CD70" s="105" t="s">
        <v>40</v>
      </c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7"/>
      <c r="CT70" s="138" t="s">
        <v>42</v>
      </c>
      <c r="CU70" s="139"/>
      <c r="CV70" s="157">
        <f>IF(П000010027003="","",ROUND(П000010027003,0))</f>
        <v>0</v>
      </c>
      <c r="CW70" s="157"/>
      <c r="CX70" s="157"/>
      <c r="CY70" s="157"/>
      <c r="CZ70" s="157"/>
      <c r="DA70" s="157"/>
      <c r="DB70" s="157"/>
      <c r="DC70" s="160" t="s">
        <v>43</v>
      </c>
      <c r="DD70" s="161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</row>
    <row r="71" spans="2:170" ht="12.75">
      <c r="B71" s="27"/>
      <c r="C71" s="35"/>
      <c r="D71" s="35"/>
      <c r="E71" s="70" t="s">
        <v>19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56" t="s">
        <v>85</v>
      </c>
      <c r="AM71" s="57"/>
      <c r="AN71" s="57"/>
      <c r="AO71" s="57"/>
      <c r="AP71" s="57"/>
      <c r="AQ71" s="57"/>
      <c r="AR71" s="58"/>
      <c r="AS71" s="250" t="s">
        <v>42</v>
      </c>
      <c r="AT71" s="251"/>
      <c r="AU71" s="94">
        <v>0</v>
      </c>
      <c r="AV71" s="94"/>
      <c r="AW71" s="94"/>
      <c r="AX71" s="94"/>
      <c r="AY71" s="94"/>
      <c r="AZ71" s="94"/>
      <c r="BA71" s="94"/>
      <c r="BB71" s="252" t="s">
        <v>43</v>
      </c>
      <c r="BC71" s="253"/>
      <c r="BD71" s="105" t="s">
        <v>40</v>
      </c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7"/>
      <c r="BQ71" s="105" t="s">
        <v>40</v>
      </c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7"/>
      <c r="CD71" s="143" t="s">
        <v>42</v>
      </c>
      <c r="CE71" s="162"/>
      <c r="CF71" s="108">
        <v>0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63" t="s">
        <v>43</v>
      </c>
      <c r="CS71" s="164"/>
      <c r="CT71" s="138" t="s">
        <v>42</v>
      </c>
      <c r="CU71" s="139"/>
      <c r="CV71" s="157">
        <f>IF(AND(П000010028003="",П000010028006=""),"",ABS(П000010028003)+ABS(П000010028006))</f>
        <v>0</v>
      </c>
      <c r="CW71" s="157"/>
      <c r="CX71" s="157"/>
      <c r="CY71" s="157"/>
      <c r="CZ71" s="157"/>
      <c r="DA71" s="157"/>
      <c r="DB71" s="157"/>
      <c r="DC71" s="160" t="s">
        <v>43</v>
      </c>
      <c r="DD71" s="161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</row>
    <row r="72" spans="2:170" ht="12.75">
      <c r="B72" s="27"/>
      <c r="C72" s="35"/>
      <c r="D72" s="35"/>
      <c r="E72" s="70" t="s">
        <v>423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155"/>
      <c r="AL72" s="50"/>
      <c r="AM72" s="72"/>
      <c r="AN72" s="72"/>
      <c r="AO72" s="72"/>
      <c r="AP72" s="72"/>
      <c r="AQ72" s="72"/>
      <c r="AR72" s="73"/>
      <c r="AS72" s="127" t="s">
        <v>42</v>
      </c>
      <c r="AT72" s="152"/>
      <c r="AU72" s="108">
        <v>0</v>
      </c>
      <c r="AV72" s="108"/>
      <c r="AW72" s="108"/>
      <c r="AX72" s="108"/>
      <c r="AY72" s="108"/>
      <c r="AZ72" s="108"/>
      <c r="BA72" s="108"/>
      <c r="BB72" s="152" t="s">
        <v>43</v>
      </c>
      <c r="BC72" s="153"/>
      <c r="BD72" s="154" t="s">
        <v>42</v>
      </c>
      <c r="BE72" s="152"/>
      <c r="BF72" s="108">
        <v>0</v>
      </c>
      <c r="BG72" s="108"/>
      <c r="BH72" s="108"/>
      <c r="BI72" s="108"/>
      <c r="BJ72" s="108"/>
      <c r="BK72" s="108"/>
      <c r="BL72" s="108"/>
      <c r="BM72" s="108"/>
      <c r="BN72" s="108"/>
      <c r="BO72" s="130" t="s">
        <v>43</v>
      </c>
      <c r="BP72" s="148"/>
      <c r="BQ72" s="127" t="s">
        <v>42</v>
      </c>
      <c r="BR72" s="130"/>
      <c r="BS72" s="108">
        <v>0</v>
      </c>
      <c r="BT72" s="108"/>
      <c r="BU72" s="108"/>
      <c r="BV72" s="108"/>
      <c r="BW72" s="108"/>
      <c r="BX72" s="108"/>
      <c r="BY72" s="108"/>
      <c r="BZ72" s="108"/>
      <c r="CA72" s="108"/>
      <c r="CB72" s="130" t="s">
        <v>43</v>
      </c>
      <c r="CC72" s="148"/>
      <c r="CD72" s="127" t="s">
        <v>42</v>
      </c>
      <c r="CE72" s="152"/>
      <c r="CF72" s="108">
        <v>544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30" t="s">
        <v>43</v>
      </c>
      <c r="CS72" s="130"/>
      <c r="CT72" s="154" t="s">
        <v>42</v>
      </c>
      <c r="CU72" s="152"/>
      <c r="CV72" s="130">
        <f>IF(AND(П000010028103="",П000010028104="",П000010028105="",П000010028106=""),"",ABS(П000010028103)+ABS(П000010028104)+ABS(П000010028105)+ABS(П000010028106))</f>
        <v>544</v>
      </c>
      <c r="CW72" s="130"/>
      <c r="CX72" s="130"/>
      <c r="CY72" s="130"/>
      <c r="CZ72" s="130"/>
      <c r="DA72" s="130"/>
      <c r="DB72" s="130"/>
      <c r="DC72" s="152" t="s">
        <v>43</v>
      </c>
      <c r="DD72" s="285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</row>
    <row r="73" spans="1:170" ht="12.75" hidden="1">
      <c r="A73" s="1" t="s">
        <v>312</v>
      </c>
      <c r="B73" s="27"/>
      <c r="C73" s="70" t="s">
        <v>330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30"/>
      <c r="AL73" s="50"/>
      <c r="AM73" s="72"/>
      <c r="AN73" s="72"/>
      <c r="AO73" s="72"/>
      <c r="AP73" s="72"/>
      <c r="AQ73" s="72"/>
      <c r="AR73" s="73"/>
      <c r="AS73" s="143" t="s">
        <v>331</v>
      </c>
      <c r="AT73" s="111"/>
      <c r="AU73" s="111"/>
      <c r="AV73" s="111"/>
      <c r="AW73" s="111"/>
      <c r="AX73" s="111"/>
      <c r="AY73" s="111"/>
      <c r="AZ73" s="111"/>
      <c r="BA73" s="111"/>
      <c r="BB73" s="111"/>
      <c r="BC73" s="144"/>
      <c r="BD73" s="45" t="s">
        <v>332</v>
      </c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3"/>
      <c r="BQ73" s="45" t="s">
        <v>333</v>
      </c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3"/>
      <c r="CD73" s="143" t="s">
        <v>334</v>
      </c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44"/>
      <c r="CT73" s="149" t="s">
        <v>335</v>
      </c>
      <c r="CU73" s="150"/>
      <c r="CV73" s="150"/>
      <c r="CW73" s="150"/>
      <c r="CX73" s="150"/>
      <c r="CY73" s="150"/>
      <c r="CZ73" s="150"/>
      <c r="DA73" s="150"/>
      <c r="DB73" s="150"/>
      <c r="DC73" s="150"/>
      <c r="DD73" s="151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</row>
    <row r="74" spans="1:170" ht="12.75">
      <c r="A74" s="1">
        <v>1</v>
      </c>
      <c r="B74" s="29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31"/>
      <c r="AL74" s="50"/>
      <c r="AM74" s="51"/>
      <c r="AN74" s="51"/>
      <c r="AO74" s="51"/>
      <c r="AP74" s="51"/>
      <c r="AQ74" s="51"/>
      <c r="AR74" s="52"/>
      <c r="AS74" s="96"/>
      <c r="AT74" s="108"/>
      <c r="AU74" s="108"/>
      <c r="AV74" s="108"/>
      <c r="AW74" s="108"/>
      <c r="AX74" s="108"/>
      <c r="AY74" s="108"/>
      <c r="AZ74" s="108"/>
      <c r="BA74" s="108"/>
      <c r="BB74" s="108"/>
      <c r="BC74" s="109"/>
      <c r="BD74" s="96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8"/>
      <c r="BQ74" s="96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8"/>
      <c r="CD74" s="96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8"/>
      <c r="CT74" s="127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</row>
    <row r="75" spans="2:170" ht="25.5" customHeight="1" thickBot="1">
      <c r="B75" s="29"/>
      <c r="C75" s="70" t="s">
        <v>45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31"/>
      <c r="AL75" s="190" t="s">
        <v>86</v>
      </c>
      <c r="AM75" s="191"/>
      <c r="AN75" s="191"/>
      <c r="AO75" s="191"/>
      <c r="AP75" s="191"/>
      <c r="AQ75" s="191"/>
      <c r="AR75" s="192"/>
      <c r="AS75" s="180">
        <v>33389</v>
      </c>
      <c r="AT75" s="181"/>
      <c r="AU75" s="181"/>
      <c r="AV75" s="181"/>
      <c r="AW75" s="181"/>
      <c r="AX75" s="181"/>
      <c r="AY75" s="181"/>
      <c r="AZ75" s="181"/>
      <c r="BA75" s="181"/>
      <c r="BB75" s="181"/>
      <c r="BC75" s="182"/>
      <c r="BD75" s="180">
        <v>0</v>
      </c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2"/>
      <c r="BQ75" s="180">
        <v>736</v>
      </c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2"/>
      <c r="CD75" s="180">
        <v>14834</v>
      </c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2"/>
      <c r="CT75" s="287">
        <f>IF(AND(П000010029003="",П000010029004="",П000010029005="",П000010029006=""),"",П000010029003+П000010029004+П000010029005+П000010029006)</f>
        <v>48959</v>
      </c>
      <c r="CU75" s="288"/>
      <c r="CV75" s="288"/>
      <c r="CW75" s="288"/>
      <c r="CX75" s="288"/>
      <c r="CY75" s="288"/>
      <c r="CZ75" s="288"/>
      <c r="DA75" s="288"/>
      <c r="DB75" s="288"/>
      <c r="DC75" s="288"/>
      <c r="DD75" s="289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</row>
    <row r="76" spans="2:170" ht="9.7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</row>
    <row r="77" spans="2:170" ht="12.75">
      <c r="B77" s="286" t="s">
        <v>46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</row>
    <row r="78" spans="2:170" ht="9.7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</row>
    <row r="79" spans="2:170" ht="12.75">
      <c r="B79" s="45" t="s">
        <v>2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74"/>
      <c r="BD79" s="132" t="s">
        <v>47</v>
      </c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4"/>
      <c r="BP79" s="132" t="s">
        <v>48</v>
      </c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4"/>
      <c r="CC79" s="132" t="s">
        <v>49</v>
      </c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4"/>
      <c r="CR79" s="132" t="s">
        <v>47</v>
      </c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</row>
    <row r="80" spans="2:170" ht="12.75">
      <c r="B80" s="45" t="s">
        <v>0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74"/>
      <c r="AW80" s="140" t="s">
        <v>1</v>
      </c>
      <c r="AX80" s="141"/>
      <c r="AY80" s="141"/>
      <c r="AZ80" s="141"/>
      <c r="BA80" s="141"/>
      <c r="BB80" s="141"/>
      <c r="BC80" s="142"/>
      <c r="BD80" s="135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7"/>
      <c r="BP80" s="135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7"/>
      <c r="CC80" s="135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7"/>
      <c r="CR80" s="135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7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</row>
    <row r="81" spans="2:170" ht="13.5" thickBot="1">
      <c r="B81" s="45">
        <v>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74"/>
      <c r="AW81" s="99">
        <v>2</v>
      </c>
      <c r="AX81" s="100"/>
      <c r="AY81" s="100"/>
      <c r="AZ81" s="100"/>
      <c r="BA81" s="100"/>
      <c r="BB81" s="100"/>
      <c r="BC81" s="101"/>
      <c r="BD81" s="99">
        <v>3</v>
      </c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1"/>
      <c r="BP81" s="99">
        <v>4</v>
      </c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1"/>
      <c r="CC81" s="99">
        <v>5</v>
      </c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1"/>
      <c r="CR81" s="99">
        <v>6</v>
      </c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1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</row>
    <row r="82" spans="2:170" ht="12.75">
      <c r="B82" s="292" t="s">
        <v>50</v>
      </c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01"/>
      <c r="AX82" s="202"/>
      <c r="AY82" s="202"/>
      <c r="AZ82" s="202"/>
      <c r="BA82" s="202"/>
      <c r="BB82" s="202"/>
      <c r="BC82" s="203"/>
      <c r="BD82" s="209">
        <v>64</v>
      </c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1"/>
      <c r="BP82" s="209">
        <v>78</v>
      </c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1"/>
      <c r="CC82" s="299" t="s">
        <v>42</v>
      </c>
      <c r="CD82" s="300"/>
      <c r="CE82" s="210">
        <v>0</v>
      </c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309" t="s">
        <v>43</v>
      </c>
      <c r="CQ82" s="310"/>
      <c r="CR82" s="302">
        <f>IF(AND(П000010030003="",П000010030004="",П000010030005=""),"",П000010030003+П000010030004-ABS(П000010030005))</f>
        <v>142</v>
      </c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4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</row>
    <row r="83" spans="2:170" ht="12.75">
      <c r="B83" s="294" t="s">
        <v>51</v>
      </c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47"/>
      <c r="AX83" s="207"/>
      <c r="AY83" s="207"/>
      <c r="AZ83" s="207"/>
      <c r="BA83" s="207"/>
      <c r="BB83" s="207"/>
      <c r="BC83" s="208"/>
      <c r="BD83" s="90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2"/>
      <c r="BP83" s="90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2"/>
      <c r="CC83" s="305"/>
      <c r="CD83" s="306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307"/>
      <c r="CQ83" s="308"/>
      <c r="CR83" s="176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8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</row>
    <row r="84" spans="2:170" ht="12.75">
      <c r="B84" s="27"/>
      <c r="C84" s="291" t="s">
        <v>53</v>
      </c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8"/>
      <c r="AW84" s="56"/>
      <c r="AX84" s="57"/>
      <c r="AY84" s="57"/>
      <c r="AZ84" s="57"/>
      <c r="BA84" s="57"/>
      <c r="BB84" s="57"/>
      <c r="BC84" s="58"/>
      <c r="BD84" s="93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5"/>
      <c r="BP84" s="93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5"/>
      <c r="CC84" s="250"/>
      <c r="CD84" s="251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252"/>
      <c r="CQ84" s="253"/>
      <c r="CR84" s="165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66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</row>
    <row r="85" spans="2:170" ht="13.5" customHeight="1">
      <c r="B85" s="42"/>
      <c r="C85" s="49" t="s">
        <v>54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3"/>
      <c r="AW85" s="50"/>
      <c r="AX85" s="51"/>
      <c r="AY85" s="51"/>
      <c r="AZ85" s="51"/>
      <c r="BA85" s="51"/>
      <c r="BB85" s="51"/>
      <c r="BC85" s="52"/>
      <c r="BD85" s="96">
        <v>142</v>
      </c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9"/>
      <c r="BP85" s="96">
        <v>594</v>
      </c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9"/>
      <c r="CC85" s="250" t="s">
        <v>42</v>
      </c>
      <c r="CD85" s="251"/>
      <c r="CE85" s="94">
        <v>0</v>
      </c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252" t="s">
        <v>43</v>
      </c>
      <c r="CQ85" s="253"/>
      <c r="CR85" s="127">
        <f>IF(AND(П000010031003="",П000010031004="",П000010031005=""),"",П000010031003+П000010031004-ABS(П000010031005))</f>
        <v>736</v>
      </c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</row>
    <row r="86" spans="1:170" ht="12.75" customHeight="1" hidden="1">
      <c r="A86" s="1" t="s">
        <v>345</v>
      </c>
      <c r="B86" s="110" t="s">
        <v>336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43"/>
      <c r="AW86" s="50"/>
      <c r="AX86" s="72"/>
      <c r="AY86" s="72"/>
      <c r="AZ86" s="72"/>
      <c r="BA86" s="72"/>
      <c r="BB86" s="72"/>
      <c r="BC86" s="73"/>
      <c r="BD86" s="45" t="s">
        <v>337</v>
      </c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3"/>
      <c r="BP86" s="45" t="s">
        <v>338</v>
      </c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3"/>
      <c r="CC86" s="32"/>
      <c r="CD86" s="37"/>
      <c r="CE86" s="111" t="s">
        <v>339</v>
      </c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37"/>
      <c r="CQ86" s="38"/>
      <c r="CR86" s="127" t="s">
        <v>340</v>
      </c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  <c r="DE86" s="17" t="s">
        <v>341</v>
      </c>
      <c r="DF86" s="17" t="s">
        <v>342</v>
      </c>
      <c r="DG86" s="17" t="s">
        <v>343</v>
      </c>
      <c r="DH86" s="17" t="s">
        <v>344</v>
      </c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</row>
    <row r="87" spans="1:170" ht="12.75">
      <c r="A87" s="1">
        <v>1</v>
      </c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50"/>
      <c r="AX87" s="72"/>
      <c r="AY87" s="72"/>
      <c r="AZ87" s="72"/>
      <c r="BA87" s="72"/>
      <c r="BB87" s="72"/>
      <c r="BC87" s="73"/>
      <c r="BD87" s="85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7"/>
      <c r="BP87" s="85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7"/>
      <c r="CC87" s="170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2"/>
      <c r="CR87" s="173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5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</row>
    <row r="88" spans="1:170" ht="12.75">
      <c r="A88" s="1">
        <v>1</v>
      </c>
      <c r="B88" s="297" t="s">
        <v>52</v>
      </c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301"/>
      <c r="AW88" s="53"/>
      <c r="AX88" s="118"/>
      <c r="AY88" s="118"/>
      <c r="AZ88" s="118"/>
      <c r="BA88" s="118"/>
      <c r="BB88" s="118"/>
      <c r="BC88" s="119"/>
      <c r="BD88" s="79">
        <v>0</v>
      </c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1"/>
      <c r="BP88" s="79">
        <v>0</v>
      </c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1"/>
      <c r="CC88" s="123" t="s">
        <v>42</v>
      </c>
      <c r="CD88" s="124"/>
      <c r="CE88" s="88">
        <v>0</v>
      </c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75" t="s">
        <v>43</v>
      </c>
      <c r="CQ88" s="76"/>
      <c r="CR88" s="112">
        <f>IF(AND(BD88="",BP88="",CE88=""),"",BD88+BP88-ABS(CE88))</f>
        <v>0</v>
      </c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4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</row>
    <row r="89" spans="1:170" ht="12.75">
      <c r="A89" s="1">
        <v>1</v>
      </c>
      <c r="B89" s="27"/>
      <c r="C89" s="28" t="s">
        <v>53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120"/>
      <c r="AX89" s="121"/>
      <c r="AY89" s="121"/>
      <c r="AZ89" s="121"/>
      <c r="BA89" s="121"/>
      <c r="BB89" s="121"/>
      <c r="BC89" s="122"/>
      <c r="BD89" s="82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4"/>
      <c r="BP89" s="82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4"/>
      <c r="CC89" s="125"/>
      <c r="CD89" s="126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77"/>
      <c r="CQ89" s="78"/>
      <c r="CR89" s="115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</row>
    <row r="90" spans="1:170" ht="12.75">
      <c r="A90" s="1">
        <v>1</v>
      </c>
      <c r="B90" s="42"/>
      <c r="C90" s="49" t="s">
        <v>54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3"/>
      <c r="AW90" s="50"/>
      <c r="AX90" s="51"/>
      <c r="AY90" s="51"/>
      <c r="AZ90" s="51"/>
      <c r="BA90" s="51"/>
      <c r="BB90" s="51"/>
      <c r="BC90" s="52"/>
      <c r="BD90" s="96">
        <v>0</v>
      </c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9"/>
      <c r="BP90" s="96">
        <v>0</v>
      </c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9"/>
      <c r="CC90" s="305" t="s">
        <v>42</v>
      </c>
      <c r="CD90" s="306"/>
      <c r="CE90" s="91">
        <v>0</v>
      </c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307" t="s">
        <v>43</v>
      </c>
      <c r="CQ90" s="308"/>
      <c r="CR90" s="127">
        <f>IF(AND(BD90="",BP90="",CE90=""),"",BD90+BP90-ABS(CE90))</f>
        <v>0</v>
      </c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  <c r="DE90" s="17">
        <f>BD90</f>
        <v>0</v>
      </c>
      <c r="DF90" s="17">
        <f>BP90</f>
        <v>0</v>
      </c>
      <c r="DG90" s="17">
        <f>CE90</f>
        <v>0</v>
      </c>
      <c r="DH90" s="17">
        <f>CR90</f>
        <v>0</v>
      </c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</row>
    <row r="91" spans="2:170" ht="12.75">
      <c r="B91" s="292" t="s">
        <v>50</v>
      </c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53"/>
      <c r="AX91" s="54"/>
      <c r="AY91" s="54"/>
      <c r="AZ91" s="54"/>
      <c r="BA91" s="54"/>
      <c r="BB91" s="54"/>
      <c r="BC91" s="55"/>
      <c r="BD91" s="79">
        <v>0</v>
      </c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9"/>
      <c r="BP91" s="79">
        <v>0</v>
      </c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9"/>
      <c r="CC91" s="123" t="s">
        <v>42</v>
      </c>
      <c r="CD91" s="258"/>
      <c r="CE91" s="88">
        <v>0</v>
      </c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75" t="s">
        <v>43</v>
      </c>
      <c r="CQ91" s="255"/>
      <c r="CR91" s="112">
        <f>IF(AND(П000010034003="",П000010034004="",П000010034005=""),"",П000010034003+П000010034004-ABS(П000010034005))</f>
        <v>0</v>
      </c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69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</row>
    <row r="92" spans="2:170" ht="12.75">
      <c r="B92" s="294" t="s">
        <v>55</v>
      </c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47"/>
      <c r="AX92" s="207"/>
      <c r="AY92" s="207"/>
      <c r="AZ92" s="207"/>
      <c r="BA92" s="207"/>
      <c r="BB92" s="207"/>
      <c r="BC92" s="208"/>
      <c r="BD92" s="90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2"/>
      <c r="BP92" s="90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2"/>
      <c r="CC92" s="305"/>
      <c r="CD92" s="306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307"/>
      <c r="CQ92" s="308"/>
      <c r="CR92" s="176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78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</row>
    <row r="93" spans="2:170" ht="12.75">
      <c r="B93" s="27"/>
      <c r="C93" s="291" t="s">
        <v>53</v>
      </c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8"/>
      <c r="AW93" s="56"/>
      <c r="AX93" s="57"/>
      <c r="AY93" s="57"/>
      <c r="AZ93" s="57"/>
      <c r="BA93" s="57"/>
      <c r="BB93" s="57"/>
      <c r="BC93" s="58"/>
      <c r="BD93" s="93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5"/>
      <c r="BP93" s="93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5"/>
      <c r="CC93" s="250"/>
      <c r="CD93" s="251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252"/>
      <c r="CQ93" s="253"/>
      <c r="CR93" s="165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66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</row>
    <row r="94" spans="2:170" ht="11.25" customHeight="1">
      <c r="B94" s="42"/>
      <c r="C94" s="49" t="s">
        <v>54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3"/>
      <c r="AW94" s="50"/>
      <c r="AX94" s="51"/>
      <c r="AY94" s="51"/>
      <c r="AZ94" s="51"/>
      <c r="BA94" s="51"/>
      <c r="BB94" s="51"/>
      <c r="BC94" s="52"/>
      <c r="BD94" s="96">
        <v>0</v>
      </c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9"/>
      <c r="BP94" s="96">
        <v>0</v>
      </c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9"/>
      <c r="CC94" s="250" t="s">
        <v>42</v>
      </c>
      <c r="CD94" s="251"/>
      <c r="CE94" s="94">
        <v>0</v>
      </c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252" t="s">
        <v>43</v>
      </c>
      <c r="CQ94" s="253"/>
      <c r="CR94" s="127">
        <f>IF(AND(П000010035003="",П000010035004="",П000010035005=""),"",П000010035003+П000010035004-ABS(П000010035005))</f>
        <v>0</v>
      </c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</row>
    <row r="95" spans="1:170" ht="12.75" hidden="1">
      <c r="A95" s="1" t="s">
        <v>345</v>
      </c>
      <c r="B95" s="290" t="s">
        <v>346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43"/>
      <c r="AW95" s="50"/>
      <c r="AX95" s="72"/>
      <c r="AY95" s="72"/>
      <c r="AZ95" s="72"/>
      <c r="BA95" s="72"/>
      <c r="BB95" s="72"/>
      <c r="BC95" s="73"/>
      <c r="BD95" s="45" t="s">
        <v>347</v>
      </c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3"/>
      <c r="BP95" s="45" t="s">
        <v>348</v>
      </c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3"/>
      <c r="CC95" s="32"/>
      <c r="CD95" s="37"/>
      <c r="CE95" s="111" t="s">
        <v>354</v>
      </c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37"/>
      <c r="CQ95" s="38"/>
      <c r="CR95" s="127" t="s">
        <v>349</v>
      </c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  <c r="DE95" s="17" t="s">
        <v>350</v>
      </c>
      <c r="DF95" s="17" t="s">
        <v>351</v>
      </c>
      <c r="DG95" s="17" t="s">
        <v>352</v>
      </c>
      <c r="DH95" s="17" t="s">
        <v>353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</row>
    <row r="96" spans="1:170" ht="12.75">
      <c r="A96" s="1">
        <v>1</v>
      </c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50"/>
      <c r="AX96" s="72"/>
      <c r="AY96" s="72"/>
      <c r="AZ96" s="72"/>
      <c r="BA96" s="72"/>
      <c r="BB96" s="72"/>
      <c r="BC96" s="73"/>
      <c r="BD96" s="85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7"/>
      <c r="BP96" s="85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7"/>
      <c r="CC96" s="170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2"/>
      <c r="CR96" s="173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5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</row>
    <row r="97" spans="1:170" ht="12.75">
      <c r="A97" s="1">
        <v>1</v>
      </c>
      <c r="B97" s="297" t="s">
        <v>52</v>
      </c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301"/>
      <c r="AW97" s="53"/>
      <c r="AX97" s="118"/>
      <c r="AY97" s="118"/>
      <c r="AZ97" s="118"/>
      <c r="BA97" s="118"/>
      <c r="BB97" s="118"/>
      <c r="BC97" s="119"/>
      <c r="BD97" s="79">
        <v>0</v>
      </c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1"/>
      <c r="BP97" s="79">
        <v>0</v>
      </c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1"/>
      <c r="CC97" s="123" t="s">
        <v>42</v>
      </c>
      <c r="CD97" s="124"/>
      <c r="CE97" s="88">
        <v>0</v>
      </c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75" t="s">
        <v>43</v>
      </c>
      <c r="CQ97" s="76"/>
      <c r="CR97" s="112">
        <f>IF(AND(BD97="",BP97="",CE97=""),"",BD97+BP97-ABS(CE97))</f>
        <v>0</v>
      </c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4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</row>
    <row r="98" spans="1:170" ht="12.75">
      <c r="A98" s="1">
        <v>1</v>
      </c>
      <c r="B98" s="27"/>
      <c r="C98" s="28" t="s">
        <v>53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120"/>
      <c r="AX98" s="121"/>
      <c r="AY98" s="121"/>
      <c r="AZ98" s="121"/>
      <c r="BA98" s="121"/>
      <c r="BB98" s="121"/>
      <c r="BC98" s="122"/>
      <c r="BD98" s="82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4"/>
      <c r="BP98" s="82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4"/>
      <c r="CC98" s="125"/>
      <c r="CD98" s="126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77"/>
      <c r="CQ98" s="78"/>
      <c r="CR98" s="115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</row>
    <row r="99" spans="1:170" ht="12.75">
      <c r="A99" s="1">
        <v>1</v>
      </c>
      <c r="B99" s="42"/>
      <c r="C99" s="49" t="s">
        <v>54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3"/>
      <c r="AW99" s="50"/>
      <c r="AX99" s="51"/>
      <c r="AY99" s="51"/>
      <c r="AZ99" s="51"/>
      <c r="BA99" s="51"/>
      <c r="BB99" s="51"/>
      <c r="BC99" s="52"/>
      <c r="BD99" s="96">
        <v>0</v>
      </c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9"/>
      <c r="BP99" s="96">
        <v>0</v>
      </c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9"/>
      <c r="CC99" s="250" t="s">
        <v>42</v>
      </c>
      <c r="CD99" s="251"/>
      <c r="CE99" s="94">
        <v>0</v>
      </c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252" t="s">
        <v>43</v>
      </c>
      <c r="CQ99" s="253"/>
      <c r="CR99" s="127">
        <f>IF(AND(BD99="",BP99="",CE99=""),"",BD99+BP99-ABS(CE99))</f>
        <v>0</v>
      </c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  <c r="DE99" s="17">
        <f>BD99</f>
        <v>0</v>
      </c>
      <c r="DF99" s="17">
        <f>BP99</f>
        <v>0</v>
      </c>
      <c r="DG99" s="17">
        <f>CE99</f>
        <v>0</v>
      </c>
      <c r="DH99" s="17">
        <f>CR99</f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</row>
    <row r="100" spans="2:170" ht="12.75">
      <c r="B100" s="292" t="s">
        <v>56</v>
      </c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53"/>
      <c r="AX100" s="54"/>
      <c r="AY100" s="54"/>
      <c r="AZ100" s="54"/>
      <c r="BA100" s="54"/>
      <c r="BB100" s="54"/>
      <c r="BC100" s="55"/>
      <c r="BD100" s="79">
        <v>0</v>
      </c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9"/>
      <c r="BP100" s="79">
        <v>0</v>
      </c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9"/>
      <c r="CC100" s="123" t="s">
        <v>42</v>
      </c>
      <c r="CD100" s="258"/>
      <c r="CE100" s="88">
        <v>0</v>
      </c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75" t="s">
        <v>43</v>
      </c>
      <c r="CQ100" s="255"/>
      <c r="CR100" s="112">
        <f>IF(AND(П000010038003="",П000010038004="",П000010038005=""),"",П000010038003+П000010038004-ABS(П000010038005))</f>
        <v>0</v>
      </c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69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</row>
    <row r="101" spans="2:170" ht="12.75">
      <c r="B101" s="27"/>
      <c r="C101" s="291" t="s">
        <v>53</v>
      </c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1"/>
      <c r="AQ101" s="291"/>
      <c r="AR101" s="291"/>
      <c r="AS101" s="291"/>
      <c r="AT101" s="291"/>
      <c r="AU101" s="291"/>
      <c r="AV101" s="28"/>
      <c r="AW101" s="56"/>
      <c r="AX101" s="57"/>
      <c r="AY101" s="57"/>
      <c r="AZ101" s="57"/>
      <c r="BA101" s="57"/>
      <c r="BB101" s="57"/>
      <c r="BC101" s="58"/>
      <c r="BD101" s="93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5"/>
      <c r="BP101" s="93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5"/>
      <c r="CC101" s="250"/>
      <c r="CD101" s="251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252"/>
      <c r="CQ101" s="253"/>
      <c r="CR101" s="165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66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</row>
    <row r="102" spans="2:170" ht="12.75" customHeight="1">
      <c r="B102" s="42"/>
      <c r="C102" s="49" t="s">
        <v>54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3"/>
      <c r="AW102" s="50"/>
      <c r="AX102" s="51"/>
      <c r="AY102" s="51"/>
      <c r="AZ102" s="51"/>
      <c r="BA102" s="51"/>
      <c r="BB102" s="51"/>
      <c r="BC102" s="52"/>
      <c r="BD102" s="96">
        <v>0</v>
      </c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9"/>
      <c r="BP102" s="96">
        <v>0</v>
      </c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9"/>
      <c r="CC102" s="250" t="s">
        <v>42</v>
      </c>
      <c r="CD102" s="251"/>
      <c r="CE102" s="94">
        <v>0</v>
      </c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252" t="s">
        <v>43</v>
      </c>
      <c r="CQ102" s="253"/>
      <c r="CR102" s="127">
        <f>IF(AND(П000010039003="",П000010039004="",П000010039005=""),"",П000010039003+П000010039004-ABS(П000010039005))</f>
        <v>0</v>
      </c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</row>
    <row r="103" spans="1:170" ht="12.75" hidden="1">
      <c r="A103" s="1" t="s">
        <v>345</v>
      </c>
      <c r="B103" s="290" t="s">
        <v>355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326"/>
      <c r="AW103" s="50"/>
      <c r="AX103" s="72"/>
      <c r="AY103" s="72"/>
      <c r="AZ103" s="72"/>
      <c r="BA103" s="72"/>
      <c r="BB103" s="72"/>
      <c r="BC103" s="73"/>
      <c r="BD103" s="45" t="s">
        <v>356</v>
      </c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3"/>
      <c r="BP103" s="45" t="s">
        <v>357</v>
      </c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3"/>
      <c r="CC103" s="32"/>
      <c r="CD103" s="37"/>
      <c r="CE103" s="111" t="s">
        <v>358</v>
      </c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37"/>
      <c r="CQ103" s="38"/>
      <c r="CR103" s="127" t="s">
        <v>359</v>
      </c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  <c r="DE103" s="17" t="s">
        <v>360</v>
      </c>
      <c r="DF103" s="17" t="s">
        <v>361</v>
      </c>
      <c r="DG103" s="17" t="s">
        <v>362</v>
      </c>
      <c r="DH103" s="17" t="s">
        <v>363</v>
      </c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</row>
    <row r="104" spans="1:170" ht="12.75">
      <c r="A104" s="1">
        <v>1</v>
      </c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50"/>
      <c r="AX104" s="72"/>
      <c r="AY104" s="72"/>
      <c r="AZ104" s="72"/>
      <c r="BA104" s="72"/>
      <c r="BB104" s="72"/>
      <c r="BC104" s="73"/>
      <c r="BD104" s="85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7"/>
      <c r="BP104" s="85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7"/>
      <c r="CC104" s="170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2"/>
      <c r="CR104" s="173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5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</row>
    <row r="105" spans="1:170" ht="12.75">
      <c r="A105" s="1">
        <v>1</v>
      </c>
      <c r="B105" s="297" t="s">
        <v>52</v>
      </c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301"/>
      <c r="AW105" s="53"/>
      <c r="AX105" s="118"/>
      <c r="AY105" s="118"/>
      <c r="AZ105" s="118"/>
      <c r="BA105" s="118"/>
      <c r="BB105" s="118"/>
      <c r="BC105" s="119"/>
      <c r="BD105" s="79">
        <v>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1"/>
      <c r="BP105" s="79">
        <v>0</v>
      </c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1"/>
      <c r="CC105" s="123" t="s">
        <v>42</v>
      </c>
      <c r="CD105" s="124"/>
      <c r="CE105" s="88">
        <v>0</v>
      </c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75" t="s">
        <v>43</v>
      </c>
      <c r="CQ105" s="76"/>
      <c r="CR105" s="112">
        <f>IF(AND(BD105="",BP105="",CE105=""),"",BD105+BP105-ABS(CE105))</f>
        <v>0</v>
      </c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</row>
    <row r="106" spans="1:170" ht="12.75">
      <c r="A106" s="1">
        <v>1</v>
      </c>
      <c r="B106" s="27"/>
      <c r="C106" s="28" t="s">
        <v>53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120"/>
      <c r="AX106" s="121"/>
      <c r="AY106" s="121"/>
      <c r="AZ106" s="121"/>
      <c r="BA106" s="121"/>
      <c r="BB106" s="121"/>
      <c r="BC106" s="122"/>
      <c r="BD106" s="82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4"/>
      <c r="BP106" s="82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4"/>
      <c r="CC106" s="125"/>
      <c r="CD106" s="126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77"/>
      <c r="CQ106" s="78"/>
      <c r="CR106" s="115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</row>
    <row r="107" spans="1:170" ht="12.75">
      <c r="A107" s="1">
        <v>1</v>
      </c>
      <c r="B107" s="42"/>
      <c r="C107" s="49" t="s">
        <v>54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3"/>
      <c r="AW107" s="50"/>
      <c r="AX107" s="51"/>
      <c r="AY107" s="51"/>
      <c r="AZ107" s="51"/>
      <c r="BA107" s="51"/>
      <c r="BB107" s="51"/>
      <c r="BC107" s="52"/>
      <c r="BD107" s="96">
        <v>0</v>
      </c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9"/>
      <c r="BP107" s="96">
        <v>0</v>
      </c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9"/>
      <c r="CC107" s="143" t="s">
        <v>42</v>
      </c>
      <c r="CD107" s="162"/>
      <c r="CE107" s="108">
        <v>0</v>
      </c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63" t="s">
        <v>43</v>
      </c>
      <c r="CQ107" s="164"/>
      <c r="CR107" s="127">
        <f>IF(AND(BD107="",BP107="",CE107=""),"",BD107+BP107-ABS(CE107))</f>
        <v>0</v>
      </c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1"/>
      <c r="DE107" s="17">
        <f>BD107</f>
        <v>0</v>
      </c>
      <c r="DF107" s="17">
        <f>BP107</f>
        <v>0</v>
      </c>
      <c r="DG107" s="17">
        <f>CE107</f>
        <v>0</v>
      </c>
      <c r="DH107" s="17">
        <f>CR107</f>
        <v>0</v>
      </c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</row>
    <row r="108" spans="2:170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0" t="s">
        <v>75</v>
      </c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</row>
    <row r="109" spans="2:170" ht="13.5" thickBot="1">
      <c r="B109" s="45">
        <v>1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74"/>
      <c r="AW109" s="99">
        <v>2</v>
      </c>
      <c r="AX109" s="100"/>
      <c r="AY109" s="100"/>
      <c r="AZ109" s="100"/>
      <c r="BA109" s="100"/>
      <c r="BB109" s="100"/>
      <c r="BC109" s="101"/>
      <c r="BD109" s="99">
        <v>3</v>
      </c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1"/>
      <c r="BP109" s="99">
        <v>4</v>
      </c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1"/>
      <c r="CC109" s="99">
        <v>5</v>
      </c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1"/>
      <c r="CR109" s="99">
        <v>6</v>
      </c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1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</row>
    <row r="110" spans="2:170" ht="12.75">
      <c r="B110" s="292" t="s">
        <v>57</v>
      </c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01"/>
      <c r="AX110" s="202"/>
      <c r="AY110" s="202"/>
      <c r="AZ110" s="202"/>
      <c r="BA110" s="202"/>
      <c r="BB110" s="202"/>
      <c r="BC110" s="203"/>
      <c r="BD110" s="209">
        <v>0</v>
      </c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1"/>
      <c r="BP110" s="209">
        <v>0</v>
      </c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1"/>
      <c r="CC110" s="299" t="s">
        <v>42</v>
      </c>
      <c r="CD110" s="300"/>
      <c r="CE110" s="210">
        <v>0</v>
      </c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309" t="s">
        <v>43</v>
      </c>
      <c r="CQ110" s="310"/>
      <c r="CR110" s="302">
        <f>IF(AND(П000010042003="",П000010042004="",П000010042005=""),"",П000010042003+П000010042004-ABS(П000010042005))</f>
        <v>0</v>
      </c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4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</row>
    <row r="111" spans="2:170" ht="12.75">
      <c r="B111" s="27"/>
      <c r="C111" s="291" t="s">
        <v>53</v>
      </c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8"/>
      <c r="AW111" s="56"/>
      <c r="AX111" s="57"/>
      <c r="AY111" s="57"/>
      <c r="AZ111" s="57"/>
      <c r="BA111" s="57"/>
      <c r="BB111" s="57"/>
      <c r="BC111" s="58"/>
      <c r="BD111" s="93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5"/>
      <c r="BP111" s="93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5"/>
      <c r="CC111" s="250"/>
      <c r="CD111" s="251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252"/>
      <c r="CQ111" s="253"/>
      <c r="CR111" s="165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66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</row>
    <row r="112" spans="2:170" ht="13.5" customHeight="1">
      <c r="B112" s="42"/>
      <c r="C112" s="49" t="s">
        <v>54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3"/>
      <c r="AW112" s="50"/>
      <c r="AX112" s="51"/>
      <c r="AY112" s="51"/>
      <c r="AZ112" s="51"/>
      <c r="BA112" s="51"/>
      <c r="BB112" s="51"/>
      <c r="BC112" s="52"/>
      <c r="BD112" s="96">
        <v>0</v>
      </c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9"/>
      <c r="BP112" s="96">
        <v>0</v>
      </c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9"/>
      <c r="CC112" s="250" t="s">
        <v>42</v>
      </c>
      <c r="CD112" s="251"/>
      <c r="CE112" s="94">
        <v>0</v>
      </c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252" t="s">
        <v>43</v>
      </c>
      <c r="CQ112" s="253"/>
      <c r="CR112" s="127">
        <f>IF(AND(П000010043003="",П000010043004="",П000010043005=""),"",П000010043003+П000010043004-ABS(П000010043005))</f>
        <v>0</v>
      </c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1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</row>
    <row r="113" spans="1:170" ht="12.75" hidden="1">
      <c r="A113" s="1" t="s">
        <v>345</v>
      </c>
      <c r="B113" s="290" t="s">
        <v>364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326"/>
      <c r="AW113" s="50"/>
      <c r="AX113" s="72"/>
      <c r="AY113" s="72"/>
      <c r="AZ113" s="72"/>
      <c r="BA113" s="72"/>
      <c r="BB113" s="72"/>
      <c r="BC113" s="73"/>
      <c r="BD113" s="45" t="s">
        <v>365</v>
      </c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3"/>
      <c r="BP113" s="45" t="s">
        <v>366</v>
      </c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3"/>
      <c r="CC113" s="32"/>
      <c r="CD113" s="37"/>
      <c r="CE113" s="111" t="s">
        <v>367</v>
      </c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37"/>
      <c r="CQ113" s="38"/>
      <c r="CR113" s="127" t="s">
        <v>368</v>
      </c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  <c r="DE113" s="17" t="s">
        <v>369</v>
      </c>
      <c r="DF113" s="17" t="s">
        <v>370</v>
      </c>
      <c r="DG113" s="17" t="s">
        <v>371</v>
      </c>
      <c r="DH113" s="17" t="s">
        <v>372</v>
      </c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</row>
    <row r="114" spans="1:170" ht="12.75">
      <c r="A114" s="1">
        <v>1</v>
      </c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50"/>
      <c r="AX114" s="72"/>
      <c r="AY114" s="72"/>
      <c r="AZ114" s="72"/>
      <c r="BA114" s="72"/>
      <c r="BB114" s="72"/>
      <c r="BC114" s="73"/>
      <c r="BD114" s="85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7"/>
      <c r="BP114" s="85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7"/>
      <c r="CC114" s="170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2"/>
      <c r="CR114" s="173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5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</row>
    <row r="115" spans="1:170" ht="12.75">
      <c r="A115" s="1">
        <v>1</v>
      </c>
      <c r="B115" s="297" t="s">
        <v>52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53"/>
      <c r="AX115" s="118"/>
      <c r="AY115" s="118"/>
      <c r="AZ115" s="118"/>
      <c r="BA115" s="118"/>
      <c r="BB115" s="118"/>
      <c r="BC115" s="119"/>
      <c r="BD115" s="79">
        <v>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1"/>
      <c r="BP115" s="79">
        <v>0</v>
      </c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1"/>
      <c r="CC115" s="123" t="s">
        <v>42</v>
      </c>
      <c r="CD115" s="124"/>
      <c r="CE115" s="88">
        <v>0</v>
      </c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75" t="s">
        <v>43</v>
      </c>
      <c r="CQ115" s="76"/>
      <c r="CR115" s="112">
        <f>IF(AND(BD115="",BP115="",CE115=""),"",BD115+BP115-ABS(CE115))</f>
        <v>0</v>
      </c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4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</row>
    <row r="116" spans="1:170" ht="12.75">
      <c r="A116" s="1">
        <v>1</v>
      </c>
      <c r="B116" s="27"/>
      <c r="C116" s="28" t="s">
        <v>53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120"/>
      <c r="AX116" s="121"/>
      <c r="AY116" s="121"/>
      <c r="AZ116" s="121"/>
      <c r="BA116" s="121"/>
      <c r="BB116" s="121"/>
      <c r="BC116" s="122"/>
      <c r="BD116" s="82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4"/>
      <c r="BP116" s="82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4"/>
      <c r="CC116" s="125"/>
      <c r="CD116" s="126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77"/>
      <c r="CQ116" s="78"/>
      <c r="CR116" s="115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</row>
    <row r="117" spans="1:170" ht="13.5" thickBot="1">
      <c r="A117" s="1">
        <v>1</v>
      </c>
      <c r="B117" s="42"/>
      <c r="C117" s="49" t="s">
        <v>54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3"/>
      <c r="AW117" s="190"/>
      <c r="AX117" s="191"/>
      <c r="AY117" s="191"/>
      <c r="AZ117" s="191"/>
      <c r="BA117" s="191"/>
      <c r="BB117" s="191"/>
      <c r="BC117" s="192"/>
      <c r="BD117" s="180">
        <v>0</v>
      </c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2"/>
      <c r="BP117" s="180">
        <v>0</v>
      </c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2"/>
      <c r="CC117" s="316" t="s">
        <v>42</v>
      </c>
      <c r="CD117" s="317"/>
      <c r="CE117" s="181">
        <v>0</v>
      </c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314" t="s">
        <v>43</v>
      </c>
      <c r="CQ117" s="315"/>
      <c r="CR117" s="287">
        <f>IF(AND(BD117="",BP117="",CE117=""),"",BD117+BP117-ABS(CE117))</f>
        <v>0</v>
      </c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9"/>
      <c r="DE117" s="17">
        <f>BD117</f>
        <v>0</v>
      </c>
      <c r="DF117" s="17">
        <f>BP117</f>
        <v>0</v>
      </c>
      <c r="DG117" s="17">
        <f>CE117</f>
        <v>0</v>
      </c>
      <c r="DH117" s="17">
        <f>CR117</f>
        <v>0</v>
      </c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</row>
    <row r="118" spans="2:170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</row>
    <row r="119" spans="2:170" ht="12.75">
      <c r="B119" s="286" t="s">
        <v>58</v>
      </c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6"/>
      <c r="CN119" s="286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6"/>
      <c r="DB119" s="286"/>
      <c r="DC119" s="286"/>
      <c r="DD119" s="286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</row>
    <row r="120" spans="2:170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</row>
    <row r="121" spans="2:170" ht="12.75">
      <c r="B121" s="45" t="s">
        <v>2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74"/>
      <c r="BD121" s="197" t="s">
        <v>59</v>
      </c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9"/>
      <c r="CE121" s="197" t="s">
        <v>60</v>
      </c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9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</row>
    <row r="122" spans="2:170" ht="12.75">
      <c r="B122" s="45" t="s">
        <v>0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74"/>
      <c r="AW122" s="140" t="s">
        <v>1</v>
      </c>
      <c r="AX122" s="141"/>
      <c r="AY122" s="141"/>
      <c r="AZ122" s="141"/>
      <c r="BA122" s="141"/>
      <c r="BB122" s="141"/>
      <c r="BC122" s="142"/>
      <c r="BD122" s="311"/>
      <c r="BE122" s="312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 s="312"/>
      <c r="BP122" s="312"/>
      <c r="BQ122" s="312"/>
      <c r="BR122" s="312"/>
      <c r="BS122" s="312"/>
      <c r="BT122" s="312"/>
      <c r="BU122" s="312"/>
      <c r="BV122" s="312"/>
      <c r="BW122" s="312"/>
      <c r="BX122" s="312"/>
      <c r="BY122" s="312"/>
      <c r="BZ122" s="312"/>
      <c r="CA122" s="312"/>
      <c r="CB122" s="312"/>
      <c r="CC122" s="312"/>
      <c r="CD122" s="313"/>
      <c r="CE122" s="311"/>
      <c r="CF122" s="312"/>
      <c r="CG122" s="312"/>
      <c r="CH122" s="312"/>
      <c r="CI122" s="312"/>
      <c r="CJ122" s="312"/>
      <c r="CK122" s="312"/>
      <c r="CL122" s="312"/>
      <c r="CM122" s="312"/>
      <c r="CN122" s="312"/>
      <c r="CO122" s="312"/>
      <c r="CP122" s="312"/>
      <c r="CQ122" s="312"/>
      <c r="CR122" s="312"/>
      <c r="CS122" s="312"/>
      <c r="CT122" s="312"/>
      <c r="CU122" s="312"/>
      <c r="CV122" s="312"/>
      <c r="CW122" s="312"/>
      <c r="CX122" s="312"/>
      <c r="CY122" s="312"/>
      <c r="CZ122" s="312"/>
      <c r="DA122" s="312"/>
      <c r="DB122" s="312"/>
      <c r="DC122" s="312"/>
      <c r="DD122" s="313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</row>
    <row r="123" spans="2:170" ht="13.5" thickBot="1">
      <c r="B123" s="45">
        <v>1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74"/>
      <c r="AW123" s="99">
        <v>2</v>
      </c>
      <c r="AX123" s="100"/>
      <c r="AY123" s="100"/>
      <c r="AZ123" s="100"/>
      <c r="BA123" s="100"/>
      <c r="BB123" s="100"/>
      <c r="BC123" s="101"/>
      <c r="BD123" s="99">
        <v>3</v>
      </c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1"/>
      <c r="CE123" s="99">
        <v>4</v>
      </c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1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</row>
    <row r="124" spans="2:170" ht="13.5" thickBot="1">
      <c r="B124" s="42"/>
      <c r="C124" s="49" t="s">
        <v>73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3"/>
      <c r="AW124" s="225" t="s">
        <v>87</v>
      </c>
      <c r="AX124" s="226"/>
      <c r="AY124" s="226"/>
      <c r="AZ124" s="226"/>
      <c r="BA124" s="226"/>
      <c r="BB124" s="226"/>
      <c r="BC124" s="227"/>
      <c r="BD124" s="214">
        <v>47551</v>
      </c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6"/>
      <c r="CE124" s="214">
        <v>56234</v>
      </c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7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</row>
    <row r="125" spans="2:170" ht="12.7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1"/>
      <c r="AW125" s="205"/>
      <c r="AX125" s="202"/>
      <c r="AY125" s="202"/>
      <c r="AZ125" s="202"/>
      <c r="BA125" s="202"/>
      <c r="BB125" s="202"/>
      <c r="BC125" s="203"/>
      <c r="BD125" s="105" t="s">
        <v>61</v>
      </c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7"/>
      <c r="CE125" s="105" t="s">
        <v>62</v>
      </c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7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</row>
    <row r="126" spans="2:170" ht="26.25" customHeight="1">
      <c r="B126" s="102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4"/>
      <c r="AW126" s="206"/>
      <c r="AX126" s="207"/>
      <c r="AY126" s="207"/>
      <c r="AZ126" s="207"/>
      <c r="BA126" s="207"/>
      <c r="BB126" s="207"/>
      <c r="BC126" s="208"/>
      <c r="BD126" s="194" t="s">
        <v>63</v>
      </c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6"/>
      <c r="BQ126" s="194" t="s">
        <v>64</v>
      </c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6"/>
      <c r="CE126" s="194" t="s">
        <v>63</v>
      </c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6"/>
      <c r="CR126" s="194" t="s">
        <v>64</v>
      </c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</row>
    <row r="127" spans="2:170" ht="13.5" thickBot="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7"/>
      <c r="AW127" s="206"/>
      <c r="AX127" s="207"/>
      <c r="AY127" s="207"/>
      <c r="AZ127" s="207"/>
      <c r="BA127" s="207"/>
      <c r="BB127" s="207"/>
      <c r="BC127" s="208"/>
      <c r="BD127" s="197">
        <v>3</v>
      </c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9"/>
      <c r="BQ127" s="197">
        <v>4</v>
      </c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9"/>
      <c r="CE127" s="197">
        <v>5</v>
      </c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9"/>
      <c r="CR127" s="197">
        <v>6</v>
      </c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9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</row>
    <row r="128" spans="2:170" ht="12.75">
      <c r="B128" s="20"/>
      <c r="C128" s="200" t="s">
        <v>65</v>
      </c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1"/>
      <c r="AW128" s="201" t="s">
        <v>88</v>
      </c>
      <c r="AX128" s="202"/>
      <c r="AY128" s="202"/>
      <c r="AZ128" s="202"/>
      <c r="BA128" s="202"/>
      <c r="BB128" s="202"/>
      <c r="BC128" s="203"/>
      <c r="BD128" s="209">
        <v>11441</v>
      </c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1"/>
      <c r="BQ128" s="209">
        <v>6092</v>
      </c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1"/>
      <c r="CE128" s="209">
        <v>0</v>
      </c>
      <c r="CF128" s="210"/>
      <c r="CG128" s="210"/>
      <c r="CH128" s="210"/>
      <c r="CI128" s="210"/>
      <c r="CJ128" s="210"/>
      <c r="CK128" s="210"/>
      <c r="CL128" s="210"/>
      <c r="CM128" s="210"/>
      <c r="CN128" s="210"/>
      <c r="CO128" s="210"/>
      <c r="CP128" s="210"/>
      <c r="CQ128" s="211"/>
      <c r="CR128" s="209">
        <v>0</v>
      </c>
      <c r="CS128" s="210"/>
      <c r="CT128" s="210"/>
      <c r="CU128" s="210"/>
      <c r="CV128" s="210"/>
      <c r="CW128" s="210"/>
      <c r="CX128" s="210"/>
      <c r="CY128" s="210"/>
      <c r="CZ128" s="210"/>
      <c r="DA128" s="210"/>
      <c r="DB128" s="210"/>
      <c r="DC128" s="210"/>
      <c r="DD128" s="212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</row>
    <row r="129" spans="2:170" ht="12.75">
      <c r="B129" s="27"/>
      <c r="C129" s="48" t="s">
        <v>66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204"/>
      <c r="AW129" s="56"/>
      <c r="AX129" s="57"/>
      <c r="AY129" s="57"/>
      <c r="AZ129" s="57"/>
      <c r="BA129" s="57"/>
      <c r="BB129" s="57"/>
      <c r="BC129" s="58"/>
      <c r="BD129" s="93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5"/>
      <c r="BQ129" s="93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5"/>
      <c r="CE129" s="93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5"/>
      <c r="CR129" s="93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213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</row>
    <row r="130" spans="2:170" ht="12.75">
      <c r="B130" s="67" t="s">
        <v>67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9"/>
      <c r="AW130" s="53"/>
      <c r="AX130" s="54"/>
      <c r="AY130" s="54"/>
      <c r="AZ130" s="54"/>
      <c r="BA130" s="54"/>
      <c r="BB130" s="54"/>
      <c r="BC130" s="55"/>
      <c r="BD130" s="59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59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1"/>
      <c r="CE130" s="59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1"/>
      <c r="CR130" s="59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5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</row>
    <row r="131" spans="2:170" ht="12.75" hidden="1">
      <c r="B131" s="2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28"/>
      <c r="AW131" s="56"/>
      <c r="AX131" s="57"/>
      <c r="AY131" s="57"/>
      <c r="AZ131" s="57"/>
      <c r="BA131" s="57"/>
      <c r="BB131" s="57"/>
      <c r="BC131" s="58"/>
      <c r="BD131" s="62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4"/>
      <c r="BQ131" s="62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4"/>
      <c r="CE131" s="62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4"/>
      <c r="CR131" s="62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</row>
    <row r="132" spans="1:170" ht="12.75" hidden="1">
      <c r="A132" s="1" t="s">
        <v>305</v>
      </c>
      <c r="B132" s="42"/>
      <c r="C132" s="49" t="s">
        <v>373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3"/>
      <c r="AW132" s="50"/>
      <c r="AX132" s="51"/>
      <c r="AY132" s="51"/>
      <c r="AZ132" s="51"/>
      <c r="BA132" s="51"/>
      <c r="BB132" s="51"/>
      <c r="BC132" s="52"/>
      <c r="BD132" s="45" t="s">
        <v>374</v>
      </c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5" t="s">
        <v>375</v>
      </c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74"/>
      <c r="CE132" s="45" t="s">
        <v>376</v>
      </c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74"/>
      <c r="CR132" s="45" t="s">
        <v>377</v>
      </c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7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</row>
    <row r="133" spans="1:170" ht="12.75">
      <c r="A133" s="1">
        <v>1</v>
      </c>
      <c r="B133" s="42"/>
      <c r="C133" s="189" t="s">
        <v>424</v>
      </c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43"/>
      <c r="AW133" s="50"/>
      <c r="AX133" s="51"/>
      <c r="AY133" s="51"/>
      <c r="AZ133" s="51"/>
      <c r="BA133" s="51"/>
      <c r="BB133" s="51"/>
      <c r="BC133" s="52"/>
      <c r="BD133" s="96">
        <v>11225</v>
      </c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96">
        <v>6044</v>
      </c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9"/>
      <c r="CE133" s="96">
        <v>0</v>
      </c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9"/>
      <c r="CR133" s="96">
        <v>0</v>
      </c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93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</row>
    <row r="134" spans="1:170" ht="12.75">
      <c r="A134" s="1">
        <v>2</v>
      </c>
      <c r="B134" s="42"/>
      <c r="C134" s="189" t="s">
        <v>425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43"/>
      <c r="AW134" s="50"/>
      <c r="AX134" s="51"/>
      <c r="AY134" s="51"/>
      <c r="AZ134" s="51"/>
      <c r="BA134" s="51"/>
      <c r="BB134" s="51"/>
      <c r="BC134" s="52"/>
      <c r="BD134" s="96">
        <v>216</v>
      </c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96">
        <v>48</v>
      </c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9"/>
      <c r="CE134" s="96">
        <v>0</v>
      </c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9"/>
      <c r="CR134" s="96">
        <v>0</v>
      </c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93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</row>
    <row r="135" spans="2:170" ht="12.75">
      <c r="B135" s="42"/>
      <c r="C135" s="49" t="s">
        <v>68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3"/>
      <c r="AW135" s="50" t="s">
        <v>89</v>
      </c>
      <c r="AX135" s="51"/>
      <c r="AY135" s="51"/>
      <c r="AZ135" s="51"/>
      <c r="BA135" s="51"/>
      <c r="BB135" s="51"/>
      <c r="BC135" s="52"/>
      <c r="BD135" s="96">
        <v>0</v>
      </c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96">
        <v>1692</v>
      </c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9"/>
      <c r="CE135" s="96">
        <v>0</v>
      </c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9"/>
      <c r="CR135" s="96">
        <v>0</v>
      </c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93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</row>
    <row r="136" spans="2:170" ht="12.75">
      <c r="B136" s="67" t="s">
        <v>67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9"/>
      <c r="AW136" s="53"/>
      <c r="AX136" s="54"/>
      <c r="AY136" s="54"/>
      <c r="AZ136" s="54"/>
      <c r="BA136" s="54"/>
      <c r="BB136" s="54"/>
      <c r="BC136" s="55"/>
      <c r="BD136" s="59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59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1"/>
      <c r="CE136" s="59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1"/>
      <c r="CR136" s="59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5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</row>
    <row r="137" spans="2:170" ht="0.75" customHeight="1">
      <c r="B137" s="2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28"/>
      <c r="AW137" s="56"/>
      <c r="AX137" s="57"/>
      <c r="AY137" s="57"/>
      <c r="AZ137" s="57"/>
      <c r="BA137" s="57"/>
      <c r="BB137" s="57"/>
      <c r="BC137" s="58"/>
      <c r="BD137" s="62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4"/>
      <c r="BQ137" s="62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4"/>
      <c r="CE137" s="62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4"/>
      <c r="CR137" s="62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</row>
    <row r="138" spans="1:170" ht="12.75" hidden="1">
      <c r="A138" s="1" t="s">
        <v>305</v>
      </c>
      <c r="B138" s="42"/>
      <c r="C138" s="49" t="s">
        <v>378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3"/>
      <c r="AW138" s="50"/>
      <c r="AX138" s="51"/>
      <c r="AY138" s="51"/>
      <c r="AZ138" s="51"/>
      <c r="BA138" s="51"/>
      <c r="BB138" s="51"/>
      <c r="BC138" s="52"/>
      <c r="BD138" s="45" t="s">
        <v>379</v>
      </c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5" t="s">
        <v>380</v>
      </c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74"/>
      <c r="CE138" s="45" t="s">
        <v>381</v>
      </c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74"/>
      <c r="CR138" s="45" t="s">
        <v>382</v>
      </c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7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</row>
    <row r="139" spans="1:170" ht="13.5" thickBot="1">
      <c r="A139" s="1">
        <v>1</v>
      </c>
      <c r="B139" s="42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43"/>
      <c r="AW139" s="190"/>
      <c r="AX139" s="191"/>
      <c r="AY139" s="191"/>
      <c r="AZ139" s="191"/>
      <c r="BA139" s="191"/>
      <c r="BB139" s="191"/>
      <c r="BC139" s="192"/>
      <c r="BD139" s="180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0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2"/>
      <c r="CE139" s="180"/>
      <c r="CF139" s="181"/>
      <c r="CG139" s="181"/>
      <c r="CH139" s="181"/>
      <c r="CI139" s="181"/>
      <c r="CJ139" s="181"/>
      <c r="CK139" s="181"/>
      <c r="CL139" s="181"/>
      <c r="CM139" s="181"/>
      <c r="CN139" s="181"/>
      <c r="CO139" s="181"/>
      <c r="CP139" s="181"/>
      <c r="CQ139" s="182"/>
      <c r="CR139" s="180"/>
      <c r="CS139" s="181"/>
      <c r="CT139" s="181"/>
      <c r="CU139" s="181"/>
      <c r="CV139" s="181"/>
      <c r="CW139" s="181"/>
      <c r="CX139" s="181"/>
      <c r="CY139" s="181"/>
      <c r="CZ139" s="181"/>
      <c r="DA139" s="181"/>
      <c r="DB139" s="181"/>
      <c r="DC139" s="181"/>
      <c r="DD139" s="183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</row>
    <row r="140" spans="109:170" ht="12.75"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</row>
    <row r="141" spans="109:170" ht="12.75"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</row>
    <row r="142" spans="109:170" ht="12.75"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</row>
    <row r="143" spans="109:170" ht="12.75"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</row>
    <row r="144" spans="109:170" ht="12.75"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</row>
    <row r="145" spans="2:170" ht="38.25" customHeight="1">
      <c r="B145" s="1" t="s">
        <v>69</v>
      </c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5"/>
      <c r="AB145" s="187" t="str">
        <f>IF('[1]Реквизиты'!B7=0,"",'[1]Реквизиты'!B7)</f>
        <v>МЫМРИН ВЛАДИМИР СЕРГЕЕВИЧ</v>
      </c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5"/>
      <c r="BE145" s="1" t="s">
        <v>70</v>
      </c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86"/>
      <c r="CH145" s="186"/>
      <c r="CI145" s="5"/>
      <c r="CJ145" s="188" t="str">
        <f>IF('[1]Реквизиты'!B8=0,"",'[1]Реквизиты'!B8)</f>
        <v>ЛОМТЕВА НЕЛЯ ЗАХАРОВНА</v>
      </c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</row>
    <row r="146" spans="16:108" s="4" customFormat="1" ht="11.25">
      <c r="P146" s="179" t="s">
        <v>71</v>
      </c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8"/>
      <c r="AB146" s="179" t="s">
        <v>72</v>
      </c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8"/>
      <c r="BX146" s="179" t="s">
        <v>71</v>
      </c>
      <c r="BY146" s="179"/>
      <c r="BZ146" s="179"/>
      <c r="CA146" s="179"/>
      <c r="CB146" s="179"/>
      <c r="CC146" s="179"/>
      <c r="CD146" s="179"/>
      <c r="CE146" s="179"/>
      <c r="CF146" s="179"/>
      <c r="CG146" s="179"/>
      <c r="CH146" s="179"/>
      <c r="CI146" s="8"/>
      <c r="CJ146" s="179" t="s">
        <v>72</v>
      </c>
      <c r="CK146" s="179"/>
      <c r="CL146" s="179"/>
      <c r="CM146" s="179"/>
      <c r="CN146" s="179"/>
      <c r="CO146" s="179"/>
      <c r="CP146" s="179"/>
      <c r="CQ146" s="179"/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</row>
    <row r="148" spans="3:37" ht="12.75">
      <c r="C148" s="7"/>
      <c r="D148" s="184" t="str">
        <f>CONCATENATE("' ",'[1]Реквизиты'!$M$11," ' ",'[1]Реквизиты'!$L$11," ",'[1]Реквизиты'!$K$11," г.")</f>
        <v>'' 31 '' марта 2010 г.</v>
      </c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</sheetData>
  <sheetProtection password="CF7A" sheet="1" formatCells="0" formatColumns="0" formatRows="0" insertColumns="0" insertRows="0" insertHyperlinks="0" deleteColumns="0" deleteRows="0" sort="0" autoFilter="0" pivotTables="0"/>
  <mergeCells count="728">
    <mergeCell ref="BD134:BP134"/>
    <mergeCell ref="BQ134:CD134"/>
    <mergeCell ref="C44:AK44"/>
    <mergeCell ref="C25:AK25"/>
    <mergeCell ref="CB72:CC72"/>
    <mergeCell ref="AL55:AR55"/>
    <mergeCell ref="AS55:BC55"/>
    <mergeCell ref="BD55:BP55"/>
    <mergeCell ref="BD53:BP53"/>
    <mergeCell ref="AL52:AR52"/>
    <mergeCell ref="B113:AV113"/>
    <mergeCell ref="C107:AU107"/>
    <mergeCell ref="B105:AV105"/>
    <mergeCell ref="B100:AV100"/>
    <mergeCell ref="B109:AV109"/>
    <mergeCell ref="C101:AU101"/>
    <mergeCell ref="C99:AU99"/>
    <mergeCell ref="C102:AU102"/>
    <mergeCell ref="B104:AV104"/>
    <mergeCell ref="DC43:DD43"/>
    <mergeCell ref="BQ50:CC50"/>
    <mergeCell ref="CD50:CS50"/>
    <mergeCell ref="CT55:DD55"/>
    <mergeCell ref="CT53:DD53"/>
    <mergeCell ref="CT72:CU72"/>
    <mergeCell ref="CR72:CS72"/>
    <mergeCell ref="CE113:CO113"/>
    <mergeCell ref="B103:AV103"/>
    <mergeCell ref="CE103:CO103"/>
    <mergeCell ref="CD72:CE72"/>
    <mergeCell ref="BF72:BN72"/>
    <mergeCell ref="AS72:AT72"/>
    <mergeCell ref="BB72:BC72"/>
    <mergeCell ref="AU72:BA72"/>
    <mergeCell ref="BD72:BE72"/>
    <mergeCell ref="CF72:CQ72"/>
    <mergeCell ref="BV2:DD2"/>
    <mergeCell ref="CM12:DD12"/>
    <mergeCell ref="CD29:CS29"/>
    <mergeCell ref="CT29:DD29"/>
    <mergeCell ref="CD27:CS27"/>
    <mergeCell ref="CT27:DD27"/>
    <mergeCell ref="CT19:DD19"/>
    <mergeCell ref="B14:DD14"/>
    <mergeCell ref="C29:AJ29"/>
    <mergeCell ref="AL29:AR29"/>
    <mergeCell ref="CF30:CQ30"/>
    <mergeCell ref="CD31:CE31"/>
    <mergeCell ref="CF31:CQ31"/>
    <mergeCell ref="CD30:CE30"/>
    <mergeCell ref="C30:AJ30"/>
    <mergeCell ref="AL30:AR30"/>
    <mergeCell ref="AS30:BC30"/>
    <mergeCell ref="CV43:DB43"/>
    <mergeCell ref="CT45:DD45"/>
    <mergeCell ref="CV42:DB42"/>
    <mergeCell ref="BP117:CB117"/>
    <mergeCell ref="CP117:CQ117"/>
    <mergeCell ref="CC117:CD117"/>
    <mergeCell ref="CE117:CO117"/>
    <mergeCell ref="CC99:CD99"/>
    <mergeCell ref="CE82:CO84"/>
    <mergeCell ref="CP82:CQ84"/>
    <mergeCell ref="B123:AV123"/>
    <mergeCell ref="AW123:BC123"/>
    <mergeCell ref="BD121:CD122"/>
    <mergeCell ref="CE121:DD122"/>
    <mergeCell ref="BD123:CD123"/>
    <mergeCell ref="CE123:DD123"/>
    <mergeCell ref="B121:BC121"/>
    <mergeCell ref="B122:AV122"/>
    <mergeCell ref="AW122:BC122"/>
    <mergeCell ref="BD102:BO102"/>
    <mergeCell ref="BP102:CB102"/>
    <mergeCell ref="B119:DD119"/>
    <mergeCell ref="CR117:DD117"/>
    <mergeCell ref="C117:AU117"/>
    <mergeCell ref="AW117:BC117"/>
    <mergeCell ref="BD117:BO117"/>
    <mergeCell ref="AW114:BC114"/>
    <mergeCell ref="BD114:BO114"/>
    <mergeCell ref="BP114:CB114"/>
    <mergeCell ref="BD99:BO99"/>
    <mergeCell ref="BP99:CB99"/>
    <mergeCell ref="CR110:DD111"/>
    <mergeCell ref="CE110:CO111"/>
    <mergeCell ref="CP110:CQ111"/>
    <mergeCell ref="BD109:BO109"/>
    <mergeCell ref="BP109:CB109"/>
    <mergeCell ref="CR109:DD109"/>
    <mergeCell ref="CC109:CQ109"/>
    <mergeCell ref="CR103:DD103"/>
    <mergeCell ref="CR114:DD114"/>
    <mergeCell ref="CC114:CQ114"/>
    <mergeCell ref="CR112:DD112"/>
    <mergeCell ref="C111:AU111"/>
    <mergeCell ref="AW110:BC111"/>
    <mergeCell ref="BD110:BO111"/>
    <mergeCell ref="BP110:CB111"/>
    <mergeCell ref="CC112:CD112"/>
    <mergeCell ref="CE112:CO112"/>
    <mergeCell ref="CP112:CQ112"/>
    <mergeCell ref="CP107:CQ107"/>
    <mergeCell ref="AW107:BC107"/>
    <mergeCell ref="BD107:BO107"/>
    <mergeCell ref="BP107:CB107"/>
    <mergeCell ref="AW109:BC109"/>
    <mergeCell ref="BD112:BO112"/>
    <mergeCell ref="CC107:CD107"/>
    <mergeCell ref="CE107:CO107"/>
    <mergeCell ref="BP91:CB93"/>
    <mergeCell ref="CC90:CD90"/>
    <mergeCell ref="CR102:DD102"/>
    <mergeCell ref="CC102:CD102"/>
    <mergeCell ref="CE102:CO102"/>
    <mergeCell ref="CP102:CQ102"/>
    <mergeCell ref="CE90:CO90"/>
    <mergeCell ref="CP90:CQ90"/>
    <mergeCell ref="CE91:CO93"/>
    <mergeCell ref="CP91:CQ93"/>
    <mergeCell ref="AW94:BC94"/>
    <mergeCell ref="BD94:BO94"/>
    <mergeCell ref="B91:AV91"/>
    <mergeCell ref="AW91:BC93"/>
    <mergeCell ref="C90:AU90"/>
    <mergeCell ref="AW90:BC90"/>
    <mergeCell ref="AW103:BC103"/>
    <mergeCell ref="CE99:CO99"/>
    <mergeCell ref="CP99:CQ99"/>
    <mergeCell ref="BD91:BO93"/>
    <mergeCell ref="B96:AV96"/>
    <mergeCell ref="B97:AV97"/>
    <mergeCell ref="CE97:CO98"/>
    <mergeCell ref="AW97:BC98"/>
    <mergeCell ref="CC91:CD93"/>
    <mergeCell ref="BP94:CB94"/>
    <mergeCell ref="CC104:CQ104"/>
    <mergeCell ref="AW104:BC104"/>
    <mergeCell ref="AW105:BC106"/>
    <mergeCell ref="BP103:CB103"/>
    <mergeCell ref="AW100:BC101"/>
    <mergeCell ref="BD100:BO101"/>
    <mergeCell ref="BP100:CB101"/>
    <mergeCell ref="AW102:BC102"/>
    <mergeCell ref="BD103:BO103"/>
    <mergeCell ref="BD104:BO104"/>
    <mergeCell ref="BD95:BO95"/>
    <mergeCell ref="CR99:DD99"/>
    <mergeCell ref="BD105:BO106"/>
    <mergeCell ref="BP104:CB104"/>
    <mergeCell ref="BP105:CB106"/>
    <mergeCell ref="CP105:CQ106"/>
    <mergeCell ref="CR104:DD104"/>
    <mergeCell ref="CE100:CO101"/>
    <mergeCell ref="CP100:CQ101"/>
    <mergeCell ref="CC100:CD101"/>
    <mergeCell ref="CR97:DD98"/>
    <mergeCell ref="CR96:DD96"/>
    <mergeCell ref="BP97:CB98"/>
    <mergeCell ref="BP96:CB96"/>
    <mergeCell ref="CC94:CD94"/>
    <mergeCell ref="CE94:CO94"/>
    <mergeCell ref="CP97:CQ98"/>
    <mergeCell ref="CC97:CD98"/>
    <mergeCell ref="CC96:CQ96"/>
    <mergeCell ref="CR82:DD84"/>
    <mergeCell ref="CR85:DD85"/>
    <mergeCell ref="BP85:CB85"/>
    <mergeCell ref="BD85:BO85"/>
    <mergeCell ref="CC85:CD85"/>
    <mergeCell ref="BP82:CB84"/>
    <mergeCell ref="CC82:CD84"/>
    <mergeCell ref="CP85:CQ85"/>
    <mergeCell ref="CE85:CO85"/>
    <mergeCell ref="B88:AV88"/>
    <mergeCell ref="CP94:CQ94"/>
    <mergeCell ref="BD86:BO86"/>
    <mergeCell ref="BP86:CB86"/>
    <mergeCell ref="CE86:CO86"/>
    <mergeCell ref="BD88:BO89"/>
    <mergeCell ref="BP88:CB89"/>
    <mergeCell ref="CE88:CO89"/>
    <mergeCell ref="C94:AU94"/>
    <mergeCell ref="B92:AV92"/>
    <mergeCell ref="B115:AV115"/>
    <mergeCell ref="CE115:CO116"/>
    <mergeCell ref="CC110:CD111"/>
    <mergeCell ref="BP113:CB113"/>
    <mergeCell ref="B114:AV114"/>
    <mergeCell ref="BD113:BO113"/>
    <mergeCell ref="C112:AU112"/>
    <mergeCell ref="AW112:BC112"/>
    <mergeCell ref="B110:AV110"/>
    <mergeCell ref="BP112:CB112"/>
    <mergeCell ref="AW95:BC95"/>
    <mergeCell ref="AW82:BC84"/>
    <mergeCell ref="C85:AU85"/>
    <mergeCell ref="BD82:BO84"/>
    <mergeCell ref="C93:AU93"/>
    <mergeCell ref="B82:AV82"/>
    <mergeCell ref="B83:AV83"/>
    <mergeCell ref="C84:AU84"/>
    <mergeCell ref="AW86:BC86"/>
    <mergeCell ref="B87:AV87"/>
    <mergeCell ref="B95:AU95"/>
    <mergeCell ref="AW113:BC113"/>
    <mergeCell ref="AW99:BC99"/>
    <mergeCell ref="CD68:CS69"/>
    <mergeCell ref="BO72:BP72"/>
    <mergeCell ref="BQ72:BR72"/>
    <mergeCell ref="E71:AK71"/>
    <mergeCell ref="AL71:AR71"/>
    <mergeCell ref="BB71:BC71"/>
    <mergeCell ref="BD71:BP71"/>
    <mergeCell ref="BQ60:CC60"/>
    <mergeCell ref="CR60:CS60"/>
    <mergeCell ref="BQ68:CC69"/>
    <mergeCell ref="CF60:CQ60"/>
    <mergeCell ref="BQ61:CC62"/>
    <mergeCell ref="CD61:CS62"/>
    <mergeCell ref="CD60:CE60"/>
    <mergeCell ref="AL63:AR63"/>
    <mergeCell ref="AS63:BC63"/>
    <mergeCell ref="BD63:BP63"/>
    <mergeCell ref="B77:DD77"/>
    <mergeCell ref="BQ75:CC75"/>
    <mergeCell ref="CD75:CS75"/>
    <mergeCell ref="CT75:DD75"/>
    <mergeCell ref="CD63:CS63"/>
    <mergeCell ref="BQ74:CC74"/>
    <mergeCell ref="CD74:CS74"/>
    <mergeCell ref="CT63:DD63"/>
    <mergeCell ref="C75:AJ75"/>
    <mergeCell ref="AL75:AR75"/>
    <mergeCell ref="AS75:BC75"/>
    <mergeCell ref="BD75:BP75"/>
    <mergeCell ref="DC71:DD71"/>
    <mergeCell ref="C74:AJ74"/>
    <mergeCell ref="AL74:AR74"/>
    <mergeCell ref="AS74:BC74"/>
    <mergeCell ref="E63:AJ63"/>
    <mergeCell ref="CT74:DD74"/>
    <mergeCell ref="CT71:CU71"/>
    <mergeCell ref="CV71:DB71"/>
    <mergeCell ref="BS72:CA72"/>
    <mergeCell ref="DC72:DD72"/>
    <mergeCell ref="CV72:DB72"/>
    <mergeCell ref="CF71:CQ71"/>
    <mergeCell ref="CT73:DD73"/>
    <mergeCell ref="CV70:DB70"/>
    <mergeCell ref="DC70:DD70"/>
    <mergeCell ref="AS71:AT71"/>
    <mergeCell ref="AU71:BA71"/>
    <mergeCell ref="E72:AK72"/>
    <mergeCell ref="E70:AJ70"/>
    <mergeCell ref="E69:AJ69"/>
    <mergeCell ref="AS68:AT69"/>
    <mergeCell ref="C68:AJ68"/>
    <mergeCell ref="AL68:AR69"/>
    <mergeCell ref="BQ70:CC70"/>
    <mergeCell ref="AL70:AR70"/>
    <mergeCell ref="AS70:AT70"/>
    <mergeCell ref="CT64:DD64"/>
    <mergeCell ref="BD79:BO80"/>
    <mergeCell ref="B79:BC79"/>
    <mergeCell ref="B81:AV81"/>
    <mergeCell ref="BD68:BP69"/>
    <mergeCell ref="BB70:BC70"/>
    <mergeCell ref="BD70:BP70"/>
    <mergeCell ref="AU68:BA69"/>
    <mergeCell ref="BB68:BC69"/>
    <mergeCell ref="AU70:BA70"/>
    <mergeCell ref="E64:AK64"/>
    <mergeCell ref="AL64:AR64"/>
    <mergeCell ref="AS64:BC64"/>
    <mergeCell ref="C67:AJ67"/>
    <mergeCell ref="AL67:AR67"/>
    <mergeCell ref="AS67:BC67"/>
    <mergeCell ref="C66:AJ66"/>
    <mergeCell ref="AL65:AR65"/>
    <mergeCell ref="AL66:AR66"/>
    <mergeCell ref="CR79:DD80"/>
    <mergeCell ref="BD65:BP65"/>
    <mergeCell ref="BD66:BP66"/>
    <mergeCell ref="CT65:DD65"/>
    <mergeCell ref="BQ66:CC66"/>
    <mergeCell ref="CD66:CS66"/>
    <mergeCell ref="CC79:CQ80"/>
    <mergeCell ref="CD70:CS70"/>
    <mergeCell ref="CR71:CS71"/>
    <mergeCell ref="CD71:CE71"/>
    <mergeCell ref="BQ63:CC63"/>
    <mergeCell ref="AS65:BC65"/>
    <mergeCell ref="AS66:BC66"/>
    <mergeCell ref="CT68:CU69"/>
    <mergeCell ref="CT61:DD62"/>
    <mergeCell ref="BD67:BP67"/>
    <mergeCell ref="BQ65:CC65"/>
    <mergeCell ref="BD64:BP64"/>
    <mergeCell ref="BQ64:CC64"/>
    <mergeCell ref="CD64:CS64"/>
    <mergeCell ref="C61:AJ61"/>
    <mergeCell ref="AL61:AR62"/>
    <mergeCell ref="AS61:BC62"/>
    <mergeCell ref="BD61:BP62"/>
    <mergeCell ref="CC81:CQ81"/>
    <mergeCell ref="CR81:DD81"/>
    <mergeCell ref="E65:AJ65"/>
    <mergeCell ref="E62:AJ62"/>
    <mergeCell ref="CD65:CS65"/>
    <mergeCell ref="BQ73:CC73"/>
    <mergeCell ref="BD60:BP60"/>
    <mergeCell ref="AS60:BC60"/>
    <mergeCell ref="CT47:DD49"/>
    <mergeCell ref="CT50:DD50"/>
    <mergeCell ref="CT51:DD51"/>
    <mergeCell ref="BD51:BP51"/>
    <mergeCell ref="AS51:BC51"/>
    <mergeCell ref="AS53:BC53"/>
    <mergeCell ref="CT58:DD58"/>
    <mergeCell ref="CT56:DD56"/>
    <mergeCell ref="CR31:CS31"/>
    <mergeCell ref="C60:AJ60"/>
    <mergeCell ref="AL60:AR60"/>
    <mergeCell ref="C53:AJ53"/>
    <mergeCell ref="AL53:AR53"/>
    <mergeCell ref="C59:AJ59"/>
    <mergeCell ref="AL59:AR59"/>
    <mergeCell ref="C57:AJ57"/>
    <mergeCell ref="C56:AJ56"/>
    <mergeCell ref="AL56:AR56"/>
    <mergeCell ref="CD20:CS22"/>
    <mergeCell ref="BQ28:CC28"/>
    <mergeCell ref="CD28:CS28"/>
    <mergeCell ref="CT28:DD28"/>
    <mergeCell ref="CT23:DD23"/>
    <mergeCell ref="BQ26:CC26"/>
    <mergeCell ref="CD26:CS26"/>
    <mergeCell ref="CT26:DD26"/>
    <mergeCell ref="C27:AJ27"/>
    <mergeCell ref="C28:AJ28"/>
    <mergeCell ref="BQ30:CC30"/>
    <mergeCell ref="DC42:DD42"/>
    <mergeCell ref="C31:AJ31"/>
    <mergeCell ref="AL31:AR31"/>
    <mergeCell ref="AS31:BC31"/>
    <mergeCell ref="BD31:BP31"/>
    <mergeCell ref="BQ31:CC31"/>
    <mergeCell ref="CT31:DD31"/>
    <mergeCell ref="CR30:CS30"/>
    <mergeCell ref="CT30:DD30"/>
    <mergeCell ref="CM10:CU11"/>
    <mergeCell ref="CV10:DD11"/>
    <mergeCell ref="CD16:CS17"/>
    <mergeCell ref="CD19:CS19"/>
    <mergeCell ref="CT16:DD17"/>
    <mergeCell ref="CD18:CS18"/>
    <mergeCell ref="CD25:CS25"/>
    <mergeCell ref="CT25:DD25"/>
    <mergeCell ref="AS29:BC29"/>
    <mergeCell ref="BD29:BP29"/>
    <mergeCell ref="BQ29:CC29"/>
    <mergeCell ref="BD27:BP27"/>
    <mergeCell ref="AL28:AR28"/>
    <mergeCell ref="AS28:BC28"/>
    <mergeCell ref="AL27:AR27"/>
    <mergeCell ref="AS27:BC27"/>
    <mergeCell ref="CM7:DD7"/>
    <mergeCell ref="CM8:DD8"/>
    <mergeCell ref="T9:BV9"/>
    <mergeCell ref="CM9:DD9"/>
    <mergeCell ref="O7:BV7"/>
    <mergeCell ref="B11:BN11"/>
    <mergeCell ref="BB10:BV10"/>
    <mergeCell ref="B3:DD3"/>
    <mergeCell ref="CM4:DD4"/>
    <mergeCell ref="CM5:DD5"/>
    <mergeCell ref="CM6:CR6"/>
    <mergeCell ref="CS6:CX6"/>
    <mergeCell ref="CY6:DD6"/>
    <mergeCell ref="AW4:BJ4"/>
    <mergeCell ref="BQ58:CC58"/>
    <mergeCell ref="AL57:AR57"/>
    <mergeCell ref="AS57:BC57"/>
    <mergeCell ref="AS59:BC59"/>
    <mergeCell ref="BD59:BP59"/>
    <mergeCell ref="C58:AJ58"/>
    <mergeCell ref="AL58:AR58"/>
    <mergeCell ref="AS58:BC58"/>
    <mergeCell ref="BD58:BP58"/>
    <mergeCell ref="AL47:AR49"/>
    <mergeCell ref="AS47:BC49"/>
    <mergeCell ref="C49:AJ49"/>
    <mergeCell ref="L48:AA48"/>
    <mergeCell ref="BD57:BP57"/>
    <mergeCell ref="BQ57:CC57"/>
    <mergeCell ref="C51:AK51"/>
    <mergeCell ref="AL51:AR51"/>
    <mergeCell ref="C52:AK52"/>
    <mergeCell ref="B55:AK55"/>
    <mergeCell ref="BD56:BP56"/>
    <mergeCell ref="CT46:DD46"/>
    <mergeCell ref="C45:AJ45"/>
    <mergeCell ref="AL45:AR45"/>
    <mergeCell ref="AS45:BC45"/>
    <mergeCell ref="BD45:BP45"/>
    <mergeCell ref="CD45:CS45"/>
    <mergeCell ref="C46:AJ46"/>
    <mergeCell ref="AL46:AR46"/>
    <mergeCell ref="M47:V47"/>
    <mergeCell ref="AS46:BC46"/>
    <mergeCell ref="BD46:BP46"/>
    <mergeCell ref="CT42:CU42"/>
    <mergeCell ref="CD42:CE42"/>
    <mergeCell ref="AS42:AT42"/>
    <mergeCell ref="AU42:BA42"/>
    <mergeCell ref="BB42:BC42"/>
    <mergeCell ref="BD42:BP42"/>
    <mergeCell ref="BQ42:CC42"/>
    <mergeCell ref="CD44:CS44"/>
    <mergeCell ref="AU39:BA40"/>
    <mergeCell ref="E43:AK43"/>
    <mergeCell ref="E40:AJ40"/>
    <mergeCell ref="C39:AJ39"/>
    <mergeCell ref="E41:AJ41"/>
    <mergeCell ref="AL41:AR41"/>
    <mergeCell ref="AL42:AR42"/>
    <mergeCell ref="AS43:AT43"/>
    <mergeCell ref="CD38:CS38"/>
    <mergeCell ref="CT38:DD38"/>
    <mergeCell ref="AL39:AR40"/>
    <mergeCell ref="BD39:BP40"/>
    <mergeCell ref="BQ39:CC40"/>
    <mergeCell ref="CD39:CS40"/>
    <mergeCell ref="BB39:BC40"/>
    <mergeCell ref="CT39:CU40"/>
    <mergeCell ref="CV39:DB40"/>
    <mergeCell ref="AS39:AT40"/>
    <mergeCell ref="AL35:AR35"/>
    <mergeCell ref="AS35:BC35"/>
    <mergeCell ref="BD35:BP35"/>
    <mergeCell ref="C38:AJ38"/>
    <mergeCell ref="AL38:AR38"/>
    <mergeCell ref="AS38:BC38"/>
    <mergeCell ref="BD38:BP38"/>
    <mergeCell ref="AS34:BC34"/>
    <mergeCell ref="BD34:BP34"/>
    <mergeCell ref="BQ34:CC34"/>
    <mergeCell ref="CD34:CS34"/>
    <mergeCell ref="CT34:DD34"/>
    <mergeCell ref="BD32:BP33"/>
    <mergeCell ref="BQ32:CC33"/>
    <mergeCell ref="CD32:CS33"/>
    <mergeCell ref="BQ35:CC35"/>
    <mergeCell ref="CD35:CS35"/>
    <mergeCell ref="CT35:DD35"/>
    <mergeCell ref="E35:AK35"/>
    <mergeCell ref="E33:AJ33"/>
    <mergeCell ref="AL32:AR33"/>
    <mergeCell ref="AS32:BC33"/>
    <mergeCell ref="C32:AJ32"/>
    <mergeCell ref="CT32:DD33"/>
    <mergeCell ref="AL34:AR34"/>
    <mergeCell ref="C26:AJ26"/>
    <mergeCell ref="AL26:AR26"/>
    <mergeCell ref="AS26:BC26"/>
    <mergeCell ref="BD26:BP26"/>
    <mergeCell ref="CT41:CU41"/>
    <mergeCell ref="E34:AJ34"/>
    <mergeCell ref="BD41:BP41"/>
    <mergeCell ref="AS41:AT41"/>
    <mergeCell ref="AU41:BA41"/>
    <mergeCell ref="BB41:BC41"/>
    <mergeCell ref="BD24:BP24"/>
    <mergeCell ref="BQ24:CC24"/>
    <mergeCell ref="CD24:CS24"/>
    <mergeCell ref="CT24:DD24"/>
    <mergeCell ref="AS23:BC23"/>
    <mergeCell ref="BD23:BP23"/>
    <mergeCell ref="BQ23:CC23"/>
    <mergeCell ref="CD23:CS23"/>
    <mergeCell ref="C22:AJ22"/>
    <mergeCell ref="N20:V20"/>
    <mergeCell ref="C23:AJ23"/>
    <mergeCell ref="AL23:AR23"/>
    <mergeCell ref="L21:AA21"/>
    <mergeCell ref="AL20:AR22"/>
    <mergeCell ref="AS20:BC22"/>
    <mergeCell ref="CT18:DD18"/>
    <mergeCell ref="BD16:BP17"/>
    <mergeCell ref="BQ16:CC17"/>
    <mergeCell ref="CT20:DD22"/>
    <mergeCell ref="BQ20:CC22"/>
    <mergeCell ref="BD20:BP22"/>
    <mergeCell ref="BQ18:CC18"/>
    <mergeCell ref="BD19:BP19"/>
    <mergeCell ref="BQ19:CC19"/>
    <mergeCell ref="BD18:BP18"/>
    <mergeCell ref="B16:AR16"/>
    <mergeCell ref="AS16:BC17"/>
    <mergeCell ref="B18:AK18"/>
    <mergeCell ref="AL18:AR18"/>
    <mergeCell ref="AS18:BC18"/>
    <mergeCell ref="B17:AK17"/>
    <mergeCell ref="AL17:AR17"/>
    <mergeCell ref="CE125:DD125"/>
    <mergeCell ref="C19:AJ19"/>
    <mergeCell ref="AL19:AR19"/>
    <mergeCell ref="AS19:BC19"/>
    <mergeCell ref="C124:AU124"/>
    <mergeCell ref="AW124:BC124"/>
    <mergeCell ref="C24:AK24"/>
    <mergeCell ref="AL24:AR24"/>
    <mergeCell ref="AS24:BC24"/>
    <mergeCell ref="AL25:AR25"/>
    <mergeCell ref="BQ132:CD132"/>
    <mergeCell ref="BD128:BP129"/>
    <mergeCell ref="BD124:CD124"/>
    <mergeCell ref="CE124:DD124"/>
    <mergeCell ref="CE130:CQ131"/>
    <mergeCell ref="CR130:DD131"/>
    <mergeCell ref="BD126:BP126"/>
    <mergeCell ref="BQ127:CD127"/>
    <mergeCell ref="CE127:CQ127"/>
    <mergeCell ref="BD125:CD125"/>
    <mergeCell ref="AW125:BC127"/>
    <mergeCell ref="CR127:DD127"/>
    <mergeCell ref="CE126:CQ126"/>
    <mergeCell ref="BQ126:CD126"/>
    <mergeCell ref="CE132:CQ132"/>
    <mergeCell ref="BQ130:CD131"/>
    <mergeCell ref="CE128:CQ129"/>
    <mergeCell ref="CR128:DD129"/>
    <mergeCell ref="BQ128:CD129"/>
    <mergeCell ref="CR132:DD132"/>
    <mergeCell ref="C131:AU131"/>
    <mergeCell ref="AW130:BC131"/>
    <mergeCell ref="BD130:BP131"/>
    <mergeCell ref="B130:AV130"/>
    <mergeCell ref="CR126:DD126"/>
    <mergeCell ref="BD127:BP127"/>
    <mergeCell ref="C128:AU128"/>
    <mergeCell ref="AW128:BC129"/>
    <mergeCell ref="C129:AV129"/>
    <mergeCell ref="B125:AV127"/>
    <mergeCell ref="C133:AU133"/>
    <mergeCell ref="AW133:BC133"/>
    <mergeCell ref="BD133:BP133"/>
    <mergeCell ref="C132:AU132"/>
    <mergeCell ref="AW132:BC132"/>
    <mergeCell ref="BD132:BP132"/>
    <mergeCell ref="CR135:DD135"/>
    <mergeCell ref="CE136:CQ137"/>
    <mergeCell ref="CE134:CQ134"/>
    <mergeCell ref="CR134:DD134"/>
    <mergeCell ref="C135:AU135"/>
    <mergeCell ref="AW135:BC135"/>
    <mergeCell ref="BD135:BP135"/>
    <mergeCell ref="BQ135:CD135"/>
    <mergeCell ref="C134:AU134"/>
    <mergeCell ref="AW134:BC134"/>
    <mergeCell ref="CJ145:DD145"/>
    <mergeCell ref="C139:AU139"/>
    <mergeCell ref="AW139:BC139"/>
    <mergeCell ref="BD139:BP139"/>
    <mergeCell ref="BQ139:CD139"/>
    <mergeCell ref="BQ133:CD133"/>
    <mergeCell ref="CE133:CQ133"/>
    <mergeCell ref="BQ136:CD137"/>
    <mergeCell ref="CR133:DD133"/>
    <mergeCell ref="CE135:CQ135"/>
    <mergeCell ref="CJ146:DD146"/>
    <mergeCell ref="CE139:CQ139"/>
    <mergeCell ref="CR139:DD139"/>
    <mergeCell ref="D148:AA148"/>
    <mergeCell ref="P146:Z146"/>
    <mergeCell ref="AB146:AV146"/>
    <mergeCell ref="BX146:CH146"/>
    <mergeCell ref="P145:Z145"/>
    <mergeCell ref="AB145:AV145"/>
    <mergeCell ref="BX145:CH145"/>
    <mergeCell ref="CR100:DD101"/>
    <mergeCell ref="CR95:DD95"/>
    <mergeCell ref="CC87:CQ87"/>
    <mergeCell ref="CR87:DD87"/>
    <mergeCell ref="CR90:DD90"/>
    <mergeCell ref="CR91:DD93"/>
    <mergeCell ref="CR88:DD89"/>
    <mergeCell ref="CC88:CD89"/>
    <mergeCell ref="CP88:CQ89"/>
    <mergeCell ref="CR94:DD94"/>
    <mergeCell ref="CT36:DD36"/>
    <mergeCell ref="CT37:DD37"/>
    <mergeCell ref="CD41:CS41"/>
    <mergeCell ref="CF42:CQ42"/>
    <mergeCell ref="CR42:CS42"/>
    <mergeCell ref="DC39:DD40"/>
    <mergeCell ref="CD36:CS36"/>
    <mergeCell ref="CD37:CS37"/>
    <mergeCell ref="CV41:DB41"/>
    <mergeCell ref="DC41:DD41"/>
    <mergeCell ref="CV68:DB69"/>
    <mergeCell ref="DC68:DD69"/>
    <mergeCell ref="CD55:CS55"/>
    <mergeCell ref="CD59:CE59"/>
    <mergeCell ref="CF59:CQ59"/>
    <mergeCell ref="CR59:CS59"/>
    <mergeCell ref="CD58:CS58"/>
    <mergeCell ref="CT59:DD59"/>
    <mergeCell ref="CT57:DD57"/>
    <mergeCell ref="CT60:DD60"/>
    <mergeCell ref="AS37:BC37"/>
    <mergeCell ref="E42:AK42"/>
    <mergeCell ref="BD25:BP25"/>
    <mergeCell ref="BQ25:CC25"/>
    <mergeCell ref="BD36:BP36"/>
    <mergeCell ref="BD37:BP37"/>
    <mergeCell ref="BD30:BP30"/>
    <mergeCell ref="BD28:BP28"/>
    <mergeCell ref="BQ27:CC27"/>
    <mergeCell ref="AS25:BC25"/>
    <mergeCell ref="BQ36:CC36"/>
    <mergeCell ref="BQ37:CC37"/>
    <mergeCell ref="BQ44:CC44"/>
    <mergeCell ref="BQ45:CC45"/>
    <mergeCell ref="BD43:BE43"/>
    <mergeCell ref="E36:AK36"/>
    <mergeCell ref="C37:AJ37"/>
    <mergeCell ref="AL36:AR36"/>
    <mergeCell ref="AL37:AR37"/>
    <mergeCell ref="AS36:BC36"/>
    <mergeCell ref="BQ43:BR43"/>
    <mergeCell ref="CB43:CC43"/>
    <mergeCell ref="BD44:BP44"/>
    <mergeCell ref="BQ41:CC41"/>
    <mergeCell ref="BQ38:CC38"/>
    <mergeCell ref="BS43:CA43"/>
    <mergeCell ref="AL43:AR43"/>
    <mergeCell ref="AL44:AR44"/>
    <mergeCell ref="AS44:BC44"/>
    <mergeCell ref="BB43:BC43"/>
    <mergeCell ref="AU43:BA43"/>
    <mergeCell ref="BF43:BN43"/>
    <mergeCell ref="CT52:DD52"/>
    <mergeCell ref="BO43:BP43"/>
    <mergeCell ref="CT44:DD44"/>
    <mergeCell ref="CD43:CE43"/>
    <mergeCell ref="CR43:CS43"/>
    <mergeCell ref="CF43:CQ43"/>
    <mergeCell ref="BD47:BP49"/>
    <mergeCell ref="BQ46:CC46"/>
    <mergeCell ref="CD46:CS46"/>
    <mergeCell ref="CT43:CU43"/>
    <mergeCell ref="AL73:AR73"/>
    <mergeCell ref="AS73:BC73"/>
    <mergeCell ref="CD53:CS53"/>
    <mergeCell ref="CD57:CS57"/>
    <mergeCell ref="CD73:CS73"/>
    <mergeCell ref="CD56:CS56"/>
    <mergeCell ref="BQ59:CC59"/>
    <mergeCell ref="BQ56:CC56"/>
    <mergeCell ref="BQ55:CC55"/>
    <mergeCell ref="AS56:BC56"/>
    <mergeCell ref="CR86:DD86"/>
    <mergeCell ref="CT66:DD66"/>
    <mergeCell ref="BQ67:CC67"/>
    <mergeCell ref="CD67:CS67"/>
    <mergeCell ref="CT67:DD67"/>
    <mergeCell ref="BP79:CB80"/>
    <mergeCell ref="BQ71:CC71"/>
    <mergeCell ref="CT70:CU70"/>
    <mergeCell ref="BD73:BP73"/>
    <mergeCell ref="BD74:BP74"/>
    <mergeCell ref="CR105:DD106"/>
    <mergeCell ref="CR115:DD116"/>
    <mergeCell ref="AW115:BC116"/>
    <mergeCell ref="BD115:BO116"/>
    <mergeCell ref="BP115:CB116"/>
    <mergeCell ref="CC115:CD116"/>
    <mergeCell ref="CR113:DD113"/>
    <mergeCell ref="CC105:CD106"/>
    <mergeCell ref="CE105:CO106"/>
    <mergeCell ref="CR107:DD107"/>
    <mergeCell ref="CE95:CO95"/>
    <mergeCell ref="AW87:BC87"/>
    <mergeCell ref="BD87:BO87"/>
    <mergeCell ref="BD52:BP52"/>
    <mergeCell ref="BQ53:CC53"/>
    <mergeCell ref="BP87:CB87"/>
    <mergeCell ref="BD90:BO90"/>
    <mergeCell ref="BP90:CB90"/>
    <mergeCell ref="AW88:BC89"/>
    <mergeCell ref="AW81:BC81"/>
    <mergeCell ref="C50:AJ50"/>
    <mergeCell ref="AL50:AR50"/>
    <mergeCell ref="AS50:BC50"/>
    <mergeCell ref="BD50:BP50"/>
    <mergeCell ref="AS52:BC52"/>
    <mergeCell ref="B86:AU86"/>
    <mergeCell ref="BD81:BO81"/>
    <mergeCell ref="BP81:CB81"/>
    <mergeCell ref="AW85:BC85"/>
    <mergeCell ref="AW80:BC80"/>
    <mergeCell ref="CD47:CS49"/>
    <mergeCell ref="BQ51:CC51"/>
    <mergeCell ref="BQ52:CC52"/>
    <mergeCell ref="CD51:CS51"/>
    <mergeCell ref="CD52:CS52"/>
    <mergeCell ref="BQ47:CC49"/>
    <mergeCell ref="C73:AJ73"/>
    <mergeCell ref="AL72:AR72"/>
    <mergeCell ref="BQ138:CD138"/>
    <mergeCell ref="CE138:CQ138"/>
    <mergeCell ref="CP115:CQ116"/>
    <mergeCell ref="BD97:BO98"/>
    <mergeCell ref="AW96:BC96"/>
    <mergeCell ref="BD96:BO96"/>
    <mergeCell ref="BP95:CB95"/>
    <mergeCell ref="B80:AV80"/>
    <mergeCell ref="CR138:DD138"/>
    <mergeCell ref="C137:AU137"/>
    <mergeCell ref="C138:AU138"/>
    <mergeCell ref="AW138:BC138"/>
    <mergeCell ref="BD138:BP138"/>
    <mergeCell ref="AW136:BC137"/>
    <mergeCell ref="BD136:BP137"/>
    <mergeCell ref="CR136:DD137"/>
    <mergeCell ref="B136:AV136"/>
  </mergeCells>
  <printOptions/>
  <pageMargins left="0.7874015748031497" right="0.3937007874015748" top="0.5118110236220472" bottom="0.3937007874015748" header="0.1968503937007874" footer="0.1968503937007874"/>
  <pageSetup horizontalDpi="600" verticalDpi="600" orientation="portrait" paperSize="9" r:id="rId2"/>
  <rowBreaks count="2" manualBreakCount="2">
    <brk id="53" min="1" max="107" man="1"/>
    <brk id="107" min="1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acer</cp:lastModifiedBy>
  <cp:lastPrinted>2010-03-18T06:30:52Z</cp:lastPrinted>
  <dcterms:created xsi:type="dcterms:W3CDTF">2003-08-15T12:04:31Z</dcterms:created>
  <dcterms:modified xsi:type="dcterms:W3CDTF">2010-05-26T12:20:29Z</dcterms:modified>
  <cp:category/>
  <cp:version/>
  <cp:contentType/>
  <cp:contentStatus/>
</cp:coreProperties>
</file>